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410e28bc79f09cc/Documents/MCAA T^0F 2022/"/>
    </mc:Choice>
  </mc:AlternateContent>
  <xr:revisionPtr revIDLastSave="1885" documentId="11_0B07DDCEDDD6BC3A03B93B5EEE22588773B501B6" xr6:coauthVersionLast="47" xr6:coauthVersionMax="47" xr10:uidLastSave="{B664851D-68FB-4B80-BE97-9C43EFE9E00D}"/>
  <bookViews>
    <workbookView xWindow="-108" yWindow="-108" windowWidth="23256" windowHeight="12456" xr2:uid="{00000000-000D-0000-FFFF-FFFF00000000}"/>
  </bookViews>
  <sheets>
    <sheet name="Club and ADMIN lookup" sheetId="13" r:id="rId1"/>
    <sheet name="League and Div records" sheetId="84" r:id="rId2"/>
    <sheet name="Height field card A and B+C" sheetId="16" r:id="rId3"/>
    <sheet name="Height field card D" sheetId="52" r:id="rId4"/>
    <sheet name="Distance field card A and B+C" sheetId="6" r:id="rId5"/>
    <sheet name="Distance field card D" sheetId="53" r:id="rId6"/>
    <sheet name="HJ Men ABC string" sheetId="55" r:id="rId7"/>
    <sheet name="HJ Men D string" sheetId="60" r:id="rId8"/>
    <sheet name="HJ Women ABC string" sheetId="58" r:id="rId9"/>
    <sheet name="HJ Women D string" sheetId="61" r:id="rId10"/>
    <sheet name="PV Men ABC string" sheetId="57" r:id="rId11"/>
    <sheet name="PV Women ABC string" sheetId="59" r:id="rId12"/>
    <sheet name="PV M and W ABC string" sheetId="54" r:id="rId13"/>
    <sheet name="LJ Men ABC string" sheetId="62" r:id="rId14"/>
    <sheet name="LJ Men D string" sheetId="66" r:id="rId15"/>
    <sheet name="LJ Women ABC string" sheetId="63" r:id="rId16"/>
    <sheet name="LJ Women D string" sheetId="67" r:id="rId17"/>
    <sheet name="TJ Men ABC string" sheetId="64" r:id="rId18"/>
    <sheet name="TJ Men D string" sheetId="68" r:id="rId19"/>
    <sheet name="TJ Women ABC string" sheetId="65" r:id="rId20"/>
    <sheet name="TJ Women D string" sheetId="69" r:id="rId21"/>
    <sheet name="SP Men ABC string" sheetId="70" r:id="rId22"/>
    <sheet name="SP Men D string" sheetId="78" r:id="rId23"/>
    <sheet name="SP Women ABC string" sheetId="71" r:id="rId24"/>
    <sheet name="SP Women D string" sheetId="79" r:id="rId25"/>
    <sheet name="DT Men ABC string" sheetId="72" r:id="rId26"/>
    <sheet name="DT Men D string" sheetId="80" r:id="rId27"/>
    <sheet name="DT Women ABC string" sheetId="73" r:id="rId28"/>
    <sheet name="DT Women D string" sheetId="81" r:id="rId29"/>
    <sheet name="HT Men ABC string" sheetId="74" r:id="rId30"/>
    <sheet name="HT Women ABC string" sheetId="75" r:id="rId31"/>
    <sheet name="JT Men ABC string" sheetId="76" r:id="rId32"/>
    <sheet name="JT Men D string" sheetId="82" r:id="rId33"/>
    <sheet name="JT Women ABC string" sheetId="77" r:id="rId34"/>
    <sheet name="JT Women D string" sheetId="83" r:id="rId35"/>
  </sheets>
  <definedNames>
    <definedName name="_xlnm.Print_Area" localSheetId="4">'Distance field card A and B+C'!$A$1:$V$41</definedName>
    <definedName name="_xlnm.Print_Area" localSheetId="5">'Distance field card D'!$A$1:$W$41</definedName>
    <definedName name="_xlnm.Print_Area" localSheetId="25">'DT Men ABC string'!$A$1:$V$41</definedName>
    <definedName name="_xlnm.Print_Area" localSheetId="26">'DT Men D string'!$A$1:$W$41</definedName>
    <definedName name="_xlnm.Print_Area" localSheetId="27">'DT Women ABC string'!$A$1:$V$41</definedName>
    <definedName name="_xlnm.Print_Area" localSheetId="28">'DT Women D string'!$A$1:$W$41</definedName>
    <definedName name="_xlnm.Print_Area" localSheetId="2">'Height field card A and B+C'!$A$1:$BA$40</definedName>
    <definedName name="_xlnm.Print_Area" localSheetId="3">'Height field card D'!$A$1:$BB$40</definedName>
    <definedName name="_xlnm.Print_Area" localSheetId="6">'HJ Men ABC string'!$A$1:$BA$40</definedName>
    <definedName name="_xlnm.Print_Area" localSheetId="7">'HJ Men D string'!$A$1:$BB$40</definedName>
    <definedName name="_xlnm.Print_Area" localSheetId="8">'HJ Women ABC string'!$A$1:$BA$40</definedName>
    <definedName name="_xlnm.Print_Area" localSheetId="9">'HJ Women D string'!$A$1:$BB$40</definedName>
    <definedName name="_xlnm.Print_Area" localSheetId="29">'HT Men ABC string'!$A$1:$V$41</definedName>
    <definedName name="_xlnm.Print_Area" localSheetId="30">'HT Women ABC string'!$A$1:$V$41</definedName>
    <definedName name="_xlnm.Print_Area" localSheetId="31">'JT Men ABC string'!$A$1:$V$41</definedName>
    <definedName name="_xlnm.Print_Area" localSheetId="32">'JT Men D string'!$A$1:$W$41</definedName>
    <definedName name="_xlnm.Print_Area" localSheetId="33">'JT Women ABC string'!$A$1:$V$41</definedName>
    <definedName name="_xlnm.Print_Area" localSheetId="34">'JT Women D string'!$A$1:$W$41</definedName>
    <definedName name="_xlnm.Print_Area" localSheetId="13">'LJ Men ABC string'!$A$1:$V$41</definedName>
    <definedName name="_xlnm.Print_Area" localSheetId="14">'LJ Men D string'!$A$1:$W$41</definedName>
    <definedName name="_xlnm.Print_Area" localSheetId="15">'LJ Women ABC string'!$A$1:$V$41</definedName>
    <definedName name="_xlnm.Print_Area" localSheetId="16">'LJ Women D string'!$A$1:$W$41</definedName>
    <definedName name="_xlnm.Print_Area" localSheetId="12">'PV M and W ABC string'!$A$1:$BA$40</definedName>
    <definedName name="_xlnm.Print_Area" localSheetId="10">'PV Men ABC string'!$A$1:$BA$40</definedName>
    <definedName name="_xlnm.Print_Area" localSheetId="11">'PV Women ABC string'!$A$1:$BA$40</definedName>
    <definedName name="_xlnm.Print_Area" localSheetId="21">'SP Men ABC string'!$A$1:$V$41</definedName>
    <definedName name="_xlnm.Print_Area" localSheetId="22">'SP Men D string'!$A$1:$W$41</definedName>
    <definedName name="_xlnm.Print_Area" localSheetId="23">'SP Women ABC string'!$A$1:$V$41</definedName>
    <definedName name="_xlnm.Print_Area" localSheetId="24">'SP Women D string'!$A$1:$W$41</definedName>
    <definedName name="_xlnm.Print_Area" localSheetId="17">'TJ Men ABC string'!$A$1:$V$41</definedName>
    <definedName name="_xlnm.Print_Area" localSheetId="18">'TJ Men D string'!$A$1:$W$41</definedName>
    <definedName name="_xlnm.Print_Area" localSheetId="19">'TJ Women ABC string'!$A$1:$V$41</definedName>
    <definedName name="_xlnm.Print_Area" localSheetId="20">'TJ Women D string'!$A$1:$W$41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9" i="13" l="1"/>
  <c r="E89" i="13"/>
  <c r="F88" i="13"/>
  <c r="E88" i="13"/>
  <c r="F87" i="13"/>
  <c r="E87" i="13"/>
  <c r="F86" i="13"/>
  <c r="E86" i="13"/>
  <c r="F85" i="13"/>
  <c r="E85" i="13"/>
  <c r="F84" i="13"/>
  <c r="E84" i="13"/>
  <c r="F81" i="13"/>
  <c r="E81" i="13"/>
  <c r="F80" i="13"/>
  <c r="E80" i="13"/>
  <c r="F79" i="13"/>
  <c r="E79" i="13"/>
  <c r="F78" i="13"/>
  <c r="E78" i="13"/>
  <c r="F77" i="13"/>
  <c r="E77" i="13"/>
  <c r="F76" i="13"/>
  <c r="E76" i="13"/>
  <c r="FU70" i="13"/>
  <c r="FT70" i="13"/>
  <c r="FM70" i="13"/>
  <c r="FN70" i="13" s="1"/>
  <c r="FO70" i="13" s="1"/>
  <c r="FP70" i="13" s="1"/>
  <c r="FQ70" i="13" s="1"/>
  <c r="FR70" i="13" s="1"/>
  <c r="FS70" i="13" s="1"/>
  <c r="FJ70" i="13"/>
  <c r="FI70" i="13"/>
  <c r="FB70" i="13"/>
  <c r="FC70" i="13" s="1"/>
  <c r="FD70" i="13" s="1"/>
  <c r="FE70" i="13" s="1"/>
  <c r="FF70" i="13" s="1"/>
  <c r="FG70" i="13" s="1"/>
  <c r="FH70" i="13" s="1"/>
  <c r="EY70" i="13"/>
  <c r="EX70" i="13"/>
  <c r="EQ70" i="13"/>
  <c r="ER70" i="13" s="1"/>
  <c r="ES70" i="13" s="1"/>
  <c r="ET70" i="13" s="1"/>
  <c r="EU70" i="13" s="1"/>
  <c r="EV70" i="13" s="1"/>
  <c r="EW70" i="13" s="1"/>
  <c r="EO70" i="13"/>
  <c r="EZ70" i="13" s="1"/>
  <c r="FK70" i="13" s="1"/>
  <c r="EN70" i="13"/>
  <c r="EM70" i="13"/>
  <c r="EF70" i="13"/>
  <c r="EG70" i="13" s="1"/>
  <c r="EH70" i="13" s="1"/>
  <c r="EI70" i="13" s="1"/>
  <c r="EJ70" i="13" s="1"/>
  <c r="EK70" i="13" s="1"/>
  <c r="EL70" i="13" s="1"/>
  <c r="EC70" i="13"/>
  <c r="EB70" i="13"/>
  <c r="EA70" i="13"/>
  <c r="DU70" i="13"/>
  <c r="DV70" i="13" s="1"/>
  <c r="DW70" i="13" s="1"/>
  <c r="DX70" i="13" s="1"/>
  <c r="DY70" i="13" s="1"/>
  <c r="DZ70" i="13" s="1"/>
  <c r="DR70" i="13"/>
  <c r="DQ70" i="13"/>
  <c r="DP70" i="13"/>
  <c r="DJ70" i="13"/>
  <c r="DK70" i="13" s="1"/>
  <c r="DL70" i="13" s="1"/>
  <c r="DM70" i="13" s="1"/>
  <c r="DN70" i="13" s="1"/>
  <c r="DO70" i="13" s="1"/>
  <c r="DG70" i="13"/>
  <c r="DF70" i="13"/>
  <c r="DE70" i="13"/>
  <c r="CY70" i="13"/>
  <c r="CZ70" i="13" s="1"/>
  <c r="DA70" i="13" s="1"/>
  <c r="DB70" i="13" s="1"/>
  <c r="DC70" i="13" s="1"/>
  <c r="DD70" i="13" s="1"/>
  <c r="CW70" i="13"/>
  <c r="DH70" i="13" s="1"/>
  <c r="DS70" i="13" s="1"/>
  <c r="CV70" i="13"/>
  <c r="CU70" i="13"/>
  <c r="CT70" i="13"/>
  <c r="CN70" i="13"/>
  <c r="CO70" i="13" s="1"/>
  <c r="CP70" i="13" s="1"/>
  <c r="CQ70" i="13" s="1"/>
  <c r="CR70" i="13" s="1"/>
  <c r="CS70" i="13" s="1"/>
  <c r="CK70" i="13"/>
  <c r="CJ70" i="13"/>
  <c r="CI70" i="13"/>
  <c r="CH70" i="13"/>
  <c r="CC70" i="13"/>
  <c r="CD70" i="13" s="1"/>
  <c r="CE70" i="13" s="1"/>
  <c r="CF70" i="13" s="1"/>
  <c r="CG70" i="13" s="1"/>
  <c r="BZ70" i="13"/>
  <c r="BY70" i="13"/>
  <c r="BX70" i="13"/>
  <c r="BW70" i="13"/>
  <c r="BR70" i="13"/>
  <c r="BS70" i="13" s="1"/>
  <c r="BT70" i="13" s="1"/>
  <c r="BU70" i="13" s="1"/>
  <c r="BV70" i="13" s="1"/>
  <c r="BO70" i="13"/>
  <c r="BN70" i="13"/>
  <c r="BM70" i="13"/>
  <c r="BL70" i="13"/>
  <c r="BG70" i="13"/>
  <c r="BH70" i="13" s="1"/>
  <c r="BI70" i="13" s="1"/>
  <c r="BJ70" i="13" s="1"/>
  <c r="BK70" i="13" s="1"/>
  <c r="BE70" i="13"/>
  <c r="BP70" i="13" s="1"/>
  <c r="CA70" i="13" s="1"/>
  <c r="BD70" i="13"/>
  <c r="BC70" i="13"/>
  <c r="BB70" i="13"/>
  <c r="BA70" i="13"/>
  <c r="AV70" i="13"/>
  <c r="AW70" i="13" s="1"/>
  <c r="AX70" i="13" s="1"/>
  <c r="AY70" i="13" s="1"/>
  <c r="AZ70" i="13" s="1"/>
  <c r="AK70" i="13"/>
  <c r="AL70" i="13" s="1"/>
  <c r="AM70" i="13" s="1"/>
  <c r="AN70" i="13" s="1"/>
  <c r="Z70" i="13"/>
  <c r="AA70" i="13" s="1"/>
  <c r="AB70" i="13" s="1"/>
  <c r="AC70" i="13" s="1"/>
  <c r="O70" i="13"/>
  <c r="P70" i="13" s="1"/>
  <c r="Q70" i="13" s="1"/>
  <c r="R70" i="13" s="1"/>
  <c r="M70" i="13"/>
  <c r="X70" i="13" s="1"/>
  <c r="AI70" i="13" s="1"/>
  <c r="FU69" i="13"/>
  <c r="FT69" i="13"/>
  <c r="FM69" i="13"/>
  <c r="FN69" i="13" s="1"/>
  <c r="FO69" i="13" s="1"/>
  <c r="FP69" i="13" s="1"/>
  <c r="FQ69" i="13" s="1"/>
  <c r="FR69" i="13" s="1"/>
  <c r="FS69" i="13" s="1"/>
  <c r="FJ69" i="13"/>
  <c r="FI69" i="13"/>
  <c r="FB69" i="13"/>
  <c r="FC69" i="13" s="1"/>
  <c r="FD69" i="13" s="1"/>
  <c r="FE69" i="13" s="1"/>
  <c r="FF69" i="13" s="1"/>
  <c r="FG69" i="13" s="1"/>
  <c r="FH69" i="13" s="1"/>
  <c r="EY69" i="13"/>
  <c r="EX69" i="13"/>
  <c r="EQ69" i="13"/>
  <c r="ER69" i="13" s="1"/>
  <c r="ES69" i="13" s="1"/>
  <c r="ET69" i="13" s="1"/>
  <c r="EU69" i="13" s="1"/>
  <c r="EV69" i="13" s="1"/>
  <c r="EW69" i="13" s="1"/>
  <c r="EO69" i="13"/>
  <c r="EZ69" i="13" s="1"/>
  <c r="FK69" i="13" s="1"/>
  <c r="EN69" i="13"/>
  <c r="EM69" i="13"/>
  <c r="EF69" i="13"/>
  <c r="EG69" i="13" s="1"/>
  <c r="EH69" i="13" s="1"/>
  <c r="EI69" i="13" s="1"/>
  <c r="EJ69" i="13" s="1"/>
  <c r="EK69" i="13" s="1"/>
  <c r="EL69" i="13" s="1"/>
  <c r="EC69" i="13"/>
  <c r="EB69" i="13"/>
  <c r="EA69" i="13"/>
  <c r="DU69" i="13"/>
  <c r="DV69" i="13" s="1"/>
  <c r="DW69" i="13" s="1"/>
  <c r="DX69" i="13" s="1"/>
  <c r="DY69" i="13" s="1"/>
  <c r="DZ69" i="13" s="1"/>
  <c r="DR69" i="13"/>
  <c r="DQ69" i="13"/>
  <c r="DP69" i="13"/>
  <c r="DJ69" i="13"/>
  <c r="DK69" i="13" s="1"/>
  <c r="DL69" i="13" s="1"/>
  <c r="DM69" i="13" s="1"/>
  <c r="DN69" i="13" s="1"/>
  <c r="DO69" i="13" s="1"/>
  <c r="DG69" i="13"/>
  <c r="DF69" i="13"/>
  <c r="DE69" i="13"/>
  <c r="CY69" i="13"/>
  <c r="CZ69" i="13" s="1"/>
  <c r="DA69" i="13" s="1"/>
  <c r="DB69" i="13" s="1"/>
  <c r="DC69" i="13" s="1"/>
  <c r="DD69" i="13" s="1"/>
  <c r="CW69" i="13"/>
  <c r="DH69" i="13" s="1"/>
  <c r="DS69" i="13" s="1"/>
  <c r="CV69" i="13"/>
  <c r="CU69" i="13"/>
  <c r="CT69" i="13"/>
  <c r="CN69" i="13"/>
  <c r="CO69" i="13" s="1"/>
  <c r="CP69" i="13" s="1"/>
  <c r="CQ69" i="13" s="1"/>
  <c r="CR69" i="13" s="1"/>
  <c r="CS69" i="13" s="1"/>
  <c r="CK69" i="13"/>
  <c r="CJ69" i="13"/>
  <c r="CI69" i="13"/>
  <c r="CH69" i="13"/>
  <c r="CC69" i="13"/>
  <c r="CD69" i="13" s="1"/>
  <c r="CE69" i="13" s="1"/>
  <c r="CF69" i="13" s="1"/>
  <c r="CG69" i="13" s="1"/>
  <c r="BZ69" i="13"/>
  <c r="BY69" i="13"/>
  <c r="BX69" i="13"/>
  <c r="BW69" i="13"/>
  <c r="BR69" i="13"/>
  <c r="BS69" i="13" s="1"/>
  <c r="BT69" i="13" s="1"/>
  <c r="BU69" i="13" s="1"/>
  <c r="BV69" i="13" s="1"/>
  <c r="BO69" i="13"/>
  <c r="BN69" i="13"/>
  <c r="BM69" i="13"/>
  <c r="BL69" i="13"/>
  <c r="BG69" i="13"/>
  <c r="BH69" i="13" s="1"/>
  <c r="BI69" i="13" s="1"/>
  <c r="BJ69" i="13" s="1"/>
  <c r="BK69" i="13" s="1"/>
  <c r="BE69" i="13"/>
  <c r="BP69" i="13" s="1"/>
  <c r="CA69" i="13" s="1"/>
  <c r="BD69" i="13"/>
  <c r="BC69" i="13"/>
  <c r="BB69" i="13"/>
  <c r="BA69" i="13"/>
  <c r="AV69" i="13"/>
  <c r="AW69" i="13" s="1"/>
  <c r="AX69" i="13" s="1"/>
  <c r="AY69" i="13" s="1"/>
  <c r="AZ69" i="13" s="1"/>
  <c r="AK69" i="13"/>
  <c r="AL69" i="13" s="1"/>
  <c r="AM69" i="13" s="1"/>
  <c r="AN69" i="13" s="1"/>
  <c r="Z69" i="13"/>
  <c r="AA69" i="13" s="1"/>
  <c r="AB69" i="13" s="1"/>
  <c r="AC69" i="13" s="1"/>
  <c r="O69" i="13"/>
  <c r="P69" i="13" s="1"/>
  <c r="Q69" i="13" s="1"/>
  <c r="R69" i="13" s="1"/>
  <c r="M69" i="13"/>
  <c r="X69" i="13" s="1"/>
  <c r="AI69" i="13" s="1"/>
  <c r="FU68" i="13"/>
  <c r="FT68" i="13"/>
  <c r="FM68" i="13"/>
  <c r="FN68" i="13" s="1"/>
  <c r="FO68" i="13" s="1"/>
  <c r="FP68" i="13" s="1"/>
  <c r="FQ68" i="13" s="1"/>
  <c r="FR68" i="13" s="1"/>
  <c r="FS68" i="13" s="1"/>
  <c r="FJ68" i="13"/>
  <c r="FI68" i="13"/>
  <c r="FB68" i="13"/>
  <c r="FC68" i="13" s="1"/>
  <c r="FD68" i="13" s="1"/>
  <c r="FE68" i="13" s="1"/>
  <c r="FF68" i="13" s="1"/>
  <c r="FG68" i="13" s="1"/>
  <c r="FH68" i="13" s="1"/>
  <c r="EY68" i="13"/>
  <c r="EX68" i="13"/>
  <c r="EQ68" i="13"/>
  <c r="ER68" i="13" s="1"/>
  <c r="ES68" i="13" s="1"/>
  <c r="ET68" i="13" s="1"/>
  <c r="EU68" i="13" s="1"/>
  <c r="EV68" i="13" s="1"/>
  <c r="EW68" i="13" s="1"/>
  <c r="EO68" i="13"/>
  <c r="EZ68" i="13" s="1"/>
  <c r="FK68" i="13" s="1"/>
  <c r="EN68" i="13"/>
  <c r="EM68" i="13"/>
  <c r="EF68" i="13"/>
  <c r="EG68" i="13" s="1"/>
  <c r="EH68" i="13" s="1"/>
  <c r="EI68" i="13" s="1"/>
  <c r="EJ68" i="13" s="1"/>
  <c r="EK68" i="13" s="1"/>
  <c r="EL68" i="13" s="1"/>
  <c r="EC68" i="13"/>
  <c r="EB68" i="13"/>
  <c r="EA68" i="13"/>
  <c r="DU68" i="13"/>
  <c r="DV68" i="13" s="1"/>
  <c r="DW68" i="13" s="1"/>
  <c r="DX68" i="13" s="1"/>
  <c r="DY68" i="13" s="1"/>
  <c r="DZ68" i="13" s="1"/>
  <c r="DR68" i="13"/>
  <c r="DQ68" i="13"/>
  <c r="DP68" i="13"/>
  <c r="DJ68" i="13"/>
  <c r="DK68" i="13" s="1"/>
  <c r="DL68" i="13" s="1"/>
  <c r="DM68" i="13" s="1"/>
  <c r="DN68" i="13" s="1"/>
  <c r="DO68" i="13" s="1"/>
  <c r="DG68" i="13"/>
  <c r="DF68" i="13"/>
  <c r="DE68" i="13"/>
  <c r="CY68" i="13"/>
  <c r="CZ68" i="13" s="1"/>
  <c r="DA68" i="13" s="1"/>
  <c r="DB68" i="13" s="1"/>
  <c r="DC68" i="13" s="1"/>
  <c r="DD68" i="13" s="1"/>
  <c r="CW68" i="13"/>
  <c r="DH68" i="13" s="1"/>
  <c r="DS68" i="13" s="1"/>
  <c r="CV68" i="13"/>
  <c r="CU68" i="13"/>
  <c r="CT68" i="13"/>
  <c r="CN68" i="13"/>
  <c r="CO68" i="13" s="1"/>
  <c r="CP68" i="13" s="1"/>
  <c r="CQ68" i="13" s="1"/>
  <c r="CR68" i="13" s="1"/>
  <c r="CS68" i="13" s="1"/>
  <c r="CK68" i="13"/>
  <c r="CJ68" i="13"/>
  <c r="CI68" i="13"/>
  <c r="CH68" i="13"/>
  <c r="CC68" i="13"/>
  <c r="CD68" i="13" s="1"/>
  <c r="CE68" i="13" s="1"/>
  <c r="CF68" i="13" s="1"/>
  <c r="CG68" i="13" s="1"/>
  <c r="BZ68" i="13"/>
  <c r="BY68" i="13"/>
  <c r="BX68" i="13"/>
  <c r="BW68" i="13"/>
  <c r="BR68" i="13"/>
  <c r="BS68" i="13" s="1"/>
  <c r="BT68" i="13" s="1"/>
  <c r="BU68" i="13" s="1"/>
  <c r="BV68" i="13" s="1"/>
  <c r="BO68" i="13"/>
  <c r="BN68" i="13"/>
  <c r="BM68" i="13"/>
  <c r="BL68" i="13"/>
  <c r="BG68" i="13"/>
  <c r="BH68" i="13" s="1"/>
  <c r="BI68" i="13" s="1"/>
  <c r="BJ68" i="13" s="1"/>
  <c r="BK68" i="13" s="1"/>
  <c r="BE68" i="13"/>
  <c r="BP68" i="13" s="1"/>
  <c r="CA68" i="13" s="1"/>
  <c r="BD68" i="13"/>
  <c r="BC68" i="13"/>
  <c r="BB68" i="13"/>
  <c r="BA68" i="13"/>
  <c r="AV68" i="13"/>
  <c r="AW68" i="13" s="1"/>
  <c r="AX68" i="13" s="1"/>
  <c r="AY68" i="13" s="1"/>
  <c r="AZ68" i="13" s="1"/>
  <c r="AK68" i="13"/>
  <c r="AL68" i="13" s="1"/>
  <c r="AM68" i="13" s="1"/>
  <c r="AN68" i="13" s="1"/>
  <c r="AC68" i="13"/>
  <c r="Z68" i="13"/>
  <c r="AA68" i="13" s="1"/>
  <c r="AB68" i="13" s="1"/>
  <c r="O68" i="13"/>
  <c r="P68" i="13" s="1"/>
  <c r="Q68" i="13" s="1"/>
  <c r="R68" i="13" s="1"/>
  <c r="M68" i="13"/>
  <c r="X68" i="13" s="1"/>
  <c r="AI68" i="13" s="1"/>
  <c r="FU67" i="13"/>
  <c r="FT67" i="13"/>
  <c r="FM67" i="13"/>
  <c r="FN67" i="13" s="1"/>
  <c r="FO67" i="13" s="1"/>
  <c r="FP67" i="13" s="1"/>
  <c r="FQ67" i="13" s="1"/>
  <c r="FR67" i="13" s="1"/>
  <c r="FS67" i="13" s="1"/>
  <c r="FJ67" i="13"/>
  <c r="FI67" i="13"/>
  <c r="FB67" i="13"/>
  <c r="FC67" i="13" s="1"/>
  <c r="FD67" i="13" s="1"/>
  <c r="FE67" i="13" s="1"/>
  <c r="FF67" i="13" s="1"/>
  <c r="FG67" i="13" s="1"/>
  <c r="FH67" i="13" s="1"/>
  <c r="EY67" i="13"/>
  <c r="EX67" i="13"/>
  <c r="EQ67" i="13"/>
  <c r="ER67" i="13" s="1"/>
  <c r="ES67" i="13" s="1"/>
  <c r="ET67" i="13" s="1"/>
  <c r="EU67" i="13" s="1"/>
  <c r="EV67" i="13" s="1"/>
  <c r="EW67" i="13" s="1"/>
  <c r="EO67" i="13"/>
  <c r="EZ67" i="13" s="1"/>
  <c r="FK67" i="13" s="1"/>
  <c r="EN67" i="13"/>
  <c r="EM67" i="13"/>
  <c r="EF67" i="13"/>
  <c r="EG67" i="13" s="1"/>
  <c r="EH67" i="13" s="1"/>
  <c r="EI67" i="13" s="1"/>
  <c r="EJ67" i="13" s="1"/>
  <c r="EK67" i="13" s="1"/>
  <c r="EL67" i="13" s="1"/>
  <c r="EC67" i="13"/>
  <c r="EB67" i="13"/>
  <c r="EA67" i="13"/>
  <c r="DU67" i="13"/>
  <c r="DV67" i="13" s="1"/>
  <c r="DW67" i="13" s="1"/>
  <c r="DX67" i="13" s="1"/>
  <c r="DY67" i="13" s="1"/>
  <c r="DZ67" i="13" s="1"/>
  <c r="DR67" i="13"/>
  <c r="DQ67" i="13"/>
  <c r="DP67" i="13"/>
  <c r="DJ67" i="13"/>
  <c r="DK67" i="13" s="1"/>
  <c r="DL67" i="13" s="1"/>
  <c r="DM67" i="13" s="1"/>
  <c r="DN67" i="13" s="1"/>
  <c r="DO67" i="13" s="1"/>
  <c r="DG67" i="13"/>
  <c r="DF67" i="13"/>
  <c r="DE67" i="13"/>
  <c r="CY67" i="13"/>
  <c r="CZ67" i="13" s="1"/>
  <c r="DA67" i="13" s="1"/>
  <c r="DB67" i="13" s="1"/>
  <c r="DC67" i="13" s="1"/>
  <c r="DD67" i="13" s="1"/>
  <c r="CW67" i="13"/>
  <c r="DH67" i="13" s="1"/>
  <c r="DS67" i="13" s="1"/>
  <c r="CV67" i="13"/>
  <c r="CU67" i="13"/>
  <c r="CT67" i="13"/>
  <c r="CN67" i="13"/>
  <c r="CO67" i="13" s="1"/>
  <c r="CP67" i="13" s="1"/>
  <c r="CQ67" i="13" s="1"/>
  <c r="CR67" i="13" s="1"/>
  <c r="CS67" i="13" s="1"/>
  <c r="CK67" i="13"/>
  <c r="CJ67" i="13"/>
  <c r="CI67" i="13"/>
  <c r="CH67" i="13"/>
  <c r="CC67" i="13"/>
  <c r="CD67" i="13" s="1"/>
  <c r="CE67" i="13" s="1"/>
  <c r="CF67" i="13" s="1"/>
  <c r="CG67" i="13" s="1"/>
  <c r="BZ67" i="13"/>
  <c r="BY67" i="13"/>
  <c r="BX67" i="13"/>
  <c r="BW67" i="13"/>
  <c r="BR67" i="13"/>
  <c r="BS67" i="13" s="1"/>
  <c r="BT67" i="13" s="1"/>
  <c r="BU67" i="13" s="1"/>
  <c r="BV67" i="13" s="1"/>
  <c r="BO67" i="13"/>
  <c r="BN67" i="13"/>
  <c r="BM67" i="13"/>
  <c r="BL67" i="13"/>
  <c r="BG67" i="13"/>
  <c r="BH67" i="13" s="1"/>
  <c r="BI67" i="13" s="1"/>
  <c r="BJ67" i="13" s="1"/>
  <c r="BK67" i="13" s="1"/>
  <c r="BE67" i="13"/>
  <c r="BP67" i="13" s="1"/>
  <c r="CA67" i="13" s="1"/>
  <c r="BD67" i="13"/>
  <c r="BC67" i="13"/>
  <c r="BB67" i="13"/>
  <c r="BA67" i="13"/>
  <c r="AV67" i="13"/>
  <c r="AW67" i="13" s="1"/>
  <c r="AX67" i="13" s="1"/>
  <c r="AY67" i="13" s="1"/>
  <c r="AZ67" i="13" s="1"/>
  <c r="AK67" i="13"/>
  <c r="AL67" i="13" s="1"/>
  <c r="AM67" i="13" s="1"/>
  <c r="AN67" i="13" s="1"/>
  <c r="Z67" i="13"/>
  <c r="AA67" i="13" s="1"/>
  <c r="AB67" i="13" s="1"/>
  <c r="AC67" i="13" s="1"/>
  <c r="O67" i="13"/>
  <c r="P67" i="13" s="1"/>
  <c r="Q67" i="13" s="1"/>
  <c r="R67" i="13" s="1"/>
  <c r="M67" i="13"/>
  <c r="X67" i="13" s="1"/>
  <c r="AI67" i="13" s="1"/>
  <c r="FU66" i="13"/>
  <c r="FT66" i="13"/>
  <c r="FM66" i="13"/>
  <c r="FN66" i="13" s="1"/>
  <c r="FO66" i="13" s="1"/>
  <c r="FP66" i="13" s="1"/>
  <c r="FQ66" i="13" s="1"/>
  <c r="FR66" i="13" s="1"/>
  <c r="FS66" i="13" s="1"/>
  <c r="FJ66" i="13"/>
  <c r="FI66" i="13"/>
  <c r="FB66" i="13"/>
  <c r="FC66" i="13" s="1"/>
  <c r="FD66" i="13" s="1"/>
  <c r="FE66" i="13" s="1"/>
  <c r="FF66" i="13" s="1"/>
  <c r="FG66" i="13" s="1"/>
  <c r="FH66" i="13" s="1"/>
  <c r="EY66" i="13"/>
  <c r="EX66" i="13"/>
  <c r="EQ66" i="13"/>
  <c r="ER66" i="13" s="1"/>
  <c r="ES66" i="13" s="1"/>
  <c r="ET66" i="13" s="1"/>
  <c r="EU66" i="13" s="1"/>
  <c r="EV66" i="13" s="1"/>
  <c r="EW66" i="13" s="1"/>
  <c r="EO66" i="13"/>
  <c r="EZ66" i="13" s="1"/>
  <c r="FK66" i="13" s="1"/>
  <c r="EN66" i="13"/>
  <c r="EM66" i="13"/>
  <c r="EF66" i="13"/>
  <c r="EG66" i="13" s="1"/>
  <c r="EH66" i="13" s="1"/>
  <c r="EI66" i="13" s="1"/>
  <c r="EJ66" i="13" s="1"/>
  <c r="EK66" i="13" s="1"/>
  <c r="EL66" i="13" s="1"/>
  <c r="EC66" i="13"/>
  <c r="EB66" i="13"/>
  <c r="EA66" i="13"/>
  <c r="DU66" i="13"/>
  <c r="DV66" i="13" s="1"/>
  <c r="DW66" i="13" s="1"/>
  <c r="DX66" i="13" s="1"/>
  <c r="DY66" i="13" s="1"/>
  <c r="DZ66" i="13" s="1"/>
  <c r="DR66" i="13"/>
  <c r="DQ66" i="13"/>
  <c r="DP66" i="13"/>
  <c r="DJ66" i="13"/>
  <c r="DK66" i="13" s="1"/>
  <c r="DL66" i="13" s="1"/>
  <c r="DM66" i="13" s="1"/>
  <c r="DN66" i="13" s="1"/>
  <c r="DO66" i="13" s="1"/>
  <c r="DG66" i="13"/>
  <c r="DF66" i="13"/>
  <c r="DE66" i="13"/>
  <c r="CY66" i="13"/>
  <c r="CZ66" i="13" s="1"/>
  <c r="DA66" i="13" s="1"/>
  <c r="DB66" i="13" s="1"/>
  <c r="DC66" i="13" s="1"/>
  <c r="DD66" i="13" s="1"/>
  <c r="CW66" i="13"/>
  <c r="DH66" i="13" s="1"/>
  <c r="DS66" i="13" s="1"/>
  <c r="CV66" i="13"/>
  <c r="CU66" i="13"/>
  <c r="CT66" i="13"/>
  <c r="CN66" i="13"/>
  <c r="CO66" i="13" s="1"/>
  <c r="CP66" i="13" s="1"/>
  <c r="CQ66" i="13" s="1"/>
  <c r="CR66" i="13" s="1"/>
  <c r="CS66" i="13" s="1"/>
  <c r="CK66" i="13"/>
  <c r="CJ66" i="13"/>
  <c r="CI66" i="13"/>
  <c r="CH66" i="13"/>
  <c r="CC66" i="13"/>
  <c r="CD66" i="13" s="1"/>
  <c r="CE66" i="13" s="1"/>
  <c r="CF66" i="13" s="1"/>
  <c r="CG66" i="13" s="1"/>
  <c r="BZ66" i="13"/>
  <c r="BY66" i="13"/>
  <c r="BX66" i="13"/>
  <c r="BW66" i="13"/>
  <c r="BR66" i="13"/>
  <c r="BS66" i="13" s="1"/>
  <c r="BT66" i="13" s="1"/>
  <c r="BU66" i="13" s="1"/>
  <c r="BV66" i="13" s="1"/>
  <c r="BO66" i="13"/>
  <c r="BN66" i="13"/>
  <c r="BM66" i="13"/>
  <c r="BL66" i="13"/>
  <c r="BG66" i="13"/>
  <c r="BH66" i="13" s="1"/>
  <c r="BI66" i="13" s="1"/>
  <c r="BJ66" i="13" s="1"/>
  <c r="BK66" i="13" s="1"/>
  <c r="BE66" i="13"/>
  <c r="BP66" i="13" s="1"/>
  <c r="CA66" i="13" s="1"/>
  <c r="BD66" i="13"/>
  <c r="BC66" i="13"/>
  <c r="BB66" i="13"/>
  <c r="BA66" i="13"/>
  <c r="AV66" i="13"/>
  <c r="AW66" i="13" s="1"/>
  <c r="AX66" i="13" s="1"/>
  <c r="AY66" i="13" s="1"/>
  <c r="AZ66" i="13" s="1"/>
  <c r="AK66" i="13"/>
  <c r="AL66" i="13" s="1"/>
  <c r="AM66" i="13" s="1"/>
  <c r="AN66" i="13" s="1"/>
  <c r="Z66" i="13"/>
  <c r="AA66" i="13" s="1"/>
  <c r="AB66" i="13" s="1"/>
  <c r="AC66" i="13" s="1"/>
  <c r="O66" i="13"/>
  <c r="P66" i="13" s="1"/>
  <c r="Q66" i="13" s="1"/>
  <c r="R66" i="13" s="1"/>
  <c r="M66" i="13"/>
  <c r="X66" i="13" s="1"/>
  <c r="AI66" i="13" s="1"/>
  <c r="FU65" i="13"/>
  <c r="FT65" i="13"/>
  <c r="FM65" i="13"/>
  <c r="FN65" i="13" s="1"/>
  <c r="FO65" i="13" s="1"/>
  <c r="FP65" i="13" s="1"/>
  <c r="FQ65" i="13" s="1"/>
  <c r="FR65" i="13" s="1"/>
  <c r="FS65" i="13" s="1"/>
  <c r="FJ65" i="13"/>
  <c r="FI65" i="13"/>
  <c r="FB65" i="13"/>
  <c r="FC65" i="13" s="1"/>
  <c r="FD65" i="13" s="1"/>
  <c r="FE65" i="13" s="1"/>
  <c r="FF65" i="13" s="1"/>
  <c r="FG65" i="13" s="1"/>
  <c r="FH65" i="13" s="1"/>
  <c r="EY65" i="13"/>
  <c r="EX65" i="13"/>
  <c r="EQ65" i="13"/>
  <c r="ER65" i="13" s="1"/>
  <c r="ES65" i="13" s="1"/>
  <c r="ET65" i="13" s="1"/>
  <c r="EU65" i="13" s="1"/>
  <c r="EV65" i="13" s="1"/>
  <c r="EW65" i="13" s="1"/>
  <c r="EO65" i="13"/>
  <c r="EZ65" i="13" s="1"/>
  <c r="FK65" i="13" s="1"/>
  <c r="EN65" i="13"/>
  <c r="EM65" i="13"/>
  <c r="EF65" i="13"/>
  <c r="EG65" i="13" s="1"/>
  <c r="EH65" i="13" s="1"/>
  <c r="EI65" i="13" s="1"/>
  <c r="EJ65" i="13" s="1"/>
  <c r="EK65" i="13" s="1"/>
  <c r="EL65" i="13" s="1"/>
  <c r="EC65" i="13"/>
  <c r="EB65" i="13"/>
  <c r="EA65" i="13"/>
  <c r="DU65" i="13"/>
  <c r="DV65" i="13" s="1"/>
  <c r="DW65" i="13" s="1"/>
  <c r="DX65" i="13" s="1"/>
  <c r="DY65" i="13" s="1"/>
  <c r="DZ65" i="13" s="1"/>
  <c r="DR65" i="13"/>
  <c r="DQ65" i="13"/>
  <c r="DP65" i="13"/>
  <c r="DJ65" i="13"/>
  <c r="DK65" i="13" s="1"/>
  <c r="DL65" i="13" s="1"/>
  <c r="DM65" i="13" s="1"/>
  <c r="DN65" i="13" s="1"/>
  <c r="DO65" i="13" s="1"/>
  <c r="DG65" i="13"/>
  <c r="DF65" i="13"/>
  <c r="DE65" i="13"/>
  <c r="CY65" i="13"/>
  <c r="CZ65" i="13" s="1"/>
  <c r="DA65" i="13" s="1"/>
  <c r="DB65" i="13" s="1"/>
  <c r="DC65" i="13" s="1"/>
  <c r="DD65" i="13" s="1"/>
  <c r="CW65" i="13"/>
  <c r="DH65" i="13" s="1"/>
  <c r="DS65" i="13" s="1"/>
  <c r="CV65" i="13"/>
  <c r="CU65" i="13"/>
  <c r="CT65" i="13"/>
  <c r="CN65" i="13"/>
  <c r="CO65" i="13" s="1"/>
  <c r="CP65" i="13" s="1"/>
  <c r="CQ65" i="13" s="1"/>
  <c r="CR65" i="13" s="1"/>
  <c r="CS65" i="13" s="1"/>
  <c r="CK65" i="13"/>
  <c r="CJ65" i="13"/>
  <c r="CI65" i="13"/>
  <c r="CH65" i="13"/>
  <c r="CC65" i="13"/>
  <c r="CD65" i="13" s="1"/>
  <c r="CE65" i="13" s="1"/>
  <c r="CF65" i="13" s="1"/>
  <c r="CG65" i="13" s="1"/>
  <c r="BZ65" i="13"/>
  <c r="BY65" i="13"/>
  <c r="BX65" i="13"/>
  <c r="BW65" i="13"/>
  <c r="BR65" i="13"/>
  <c r="BS65" i="13" s="1"/>
  <c r="BT65" i="13" s="1"/>
  <c r="BU65" i="13" s="1"/>
  <c r="BV65" i="13" s="1"/>
  <c r="BO65" i="13"/>
  <c r="BN65" i="13"/>
  <c r="BM65" i="13"/>
  <c r="BL65" i="13"/>
  <c r="BG65" i="13"/>
  <c r="BH65" i="13" s="1"/>
  <c r="BI65" i="13" s="1"/>
  <c r="BJ65" i="13" s="1"/>
  <c r="BK65" i="13" s="1"/>
  <c r="BE65" i="13"/>
  <c r="BP65" i="13" s="1"/>
  <c r="CA65" i="13" s="1"/>
  <c r="BD65" i="13"/>
  <c r="BC65" i="13"/>
  <c r="BB65" i="13"/>
  <c r="BA65" i="13"/>
  <c r="AV65" i="13"/>
  <c r="AW65" i="13" s="1"/>
  <c r="AX65" i="13" s="1"/>
  <c r="AY65" i="13" s="1"/>
  <c r="AZ65" i="13" s="1"/>
  <c r="AK65" i="13"/>
  <c r="AL65" i="13" s="1"/>
  <c r="AM65" i="13" s="1"/>
  <c r="AN65" i="13" s="1"/>
  <c r="Z65" i="13"/>
  <c r="AA65" i="13" s="1"/>
  <c r="AB65" i="13" s="1"/>
  <c r="AC65" i="13" s="1"/>
  <c r="O65" i="13"/>
  <c r="P65" i="13" s="1"/>
  <c r="Q65" i="13" s="1"/>
  <c r="R65" i="13" s="1"/>
  <c r="M65" i="13"/>
  <c r="X65" i="13" s="1"/>
  <c r="AI65" i="13" s="1"/>
  <c r="FU64" i="13"/>
  <c r="FT64" i="13"/>
  <c r="FM64" i="13"/>
  <c r="FN64" i="13" s="1"/>
  <c r="FO64" i="13" s="1"/>
  <c r="FP64" i="13" s="1"/>
  <c r="FQ64" i="13" s="1"/>
  <c r="FR64" i="13" s="1"/>
  <c r="FS64" i="13" s="1"/>
  <c r="FJ64" i="13"/>
  <c r="FI64" i="13"/>
  <c r="FB64" i="13"/>
  <c r="FC64" i="13" s="1"/>
  <c r="FD64" i="13" s="1"/>
  <c r="FE64" i="13" s="1"/>
  <c r="FF64" i="13" s="1"/>
  <c r="FG64" i="13" s="1"/>
  <c r="FH64" i="13" s="1"/>
  <c r="EY64" i="13"/>
  <c r="EX64" i="13"/>
  <c r="EQ64" i="13"/>
  <c r="ER64" i="13" s="1"/>
  <c r="ES64" i="13" s="1"/>
  <c r="ET64" i="13" s="1"/>
  <c r="EU64" i="13" s="1"/>
  <c r="EV64" i="13" s="1"/>
  <c r="EW64" i="13" s="1"/>
  <c r="EO64" i="13"/>
  <c r="EZ64" i="13" s="1"/>
  <c r="FK64" i="13" s="1"/>
  <c r="EN64" i="13"/>
  <c r="EM64" i="13"/>
  <c r="EF64" i="13"/>
  <c r="EG64" i="13" s="1"/>
  <c r="EH64" i="13" s="1"/>
  <c r="EI64" i="13" s="1"/>
  <c r="EJ64" i="13" s="1"/>
  <c r="EK64" i="13" s="1"/>
  <c r="EL64" i="13" s="1"/>
  <c r="EC64" i="13"/>
  <c r="EB64" i="13"/>
  <c r="EA64" i="13"/>
  <c r="DU64" i="13"/>
  <c r="DV64" i="13" s="1"/>
  <c r="DW64" i="13" s="1"/>
  <c r="DX64" i="13" s="1"/>
  <c r="DY64" i="13" s="1"/>
  <c r="DZ64" i="13" s="1"/>
  <c r="DR64" i="13"/>
  <c r="DQ64" i="13"/>
  <c r="DP64" i="13"/>
  <c r="DJ64" i="13"/>
  <c r="DK64" i="13" s="1"/>
  <c r="DL64" i="13" s="1"/>
  <c r="DM64" i="13" s="1"/>
  <c r="DN64" i="13" s="1"/>
  <c r="DO64" i="13" s="1"/>
  <c r="DG64" i="13"/>
  <c r="DF64" i="13"/>
  <c r="DE64" i="13"/>
  <c r="CY64" i="13"/>
  <c r="CZ64" i="13" s="1"/>
  <c r="DA64" i="13" s="1"/>
  <c r="DB64" i="13" s="1"/>
  <c r="DC64" i="13" s="1"/>
  <c r="DD64" i="13" s="1"/>
  <c r="CW64" i="13"/>
  <c r="DH64" i="13" s="1"/>
  <c r="DS64" i="13" s="1"/>
  <c r="CV64" i="13"/>
  <c r="CU64" i="13"/>
  <c r="CT64" i="13"/>
  <c r="CN64" i="13"/>
  <c r="CO64" i="13" s="1"/>
  <c r="CP64" i="13" s="1"/>
  <c r="CQ64" i="13" s="1"/>
  <c r="CR64" i="13" s="1"/>
  <c r="CS64" i="13" s="1"/>
  <c r="CK64" i="13"/>
  <c r="CJ64" i="13"/>
  <c r="CI64" i="13"/>
  <c r="CH64" i="13"/>
  <c r="CC64" i="13"/>
  <c r="CD64" i="13" s="1"/>
  <c r="CE64" i="13" s="1"/>
  <c r="CF64" i="13" s="1"/>
  <c r="CG64" i="13" s="1"/>
  <c r="BZ64" i="13"/>
  <c r="BY64" i="13"/>
  <c r="BX64" i="13"/>
  <c r="BW64" i="13"/>
  <c r="BR64" i="13"/>
  <c r="BS64" i="13" s="1"/>
  <c r="BT64" i="13" s="1"/>
  <c r="BU64" i="13" s="1"/>
  <c r="BV64" i="13" s="1"/>
  <c r="BO64" i="13"/>
  <c r="BN64" i="13"/>
  <c r="BM64" i="13"/>
  <c r="BL64" i="13"/>
  <c r="BG64" i="13"/>
  <c r="BH64" i="13" s="1"/>
  <c r="BI64" i="13" s="1"/>
  <c r="BJ64" i="13" s="1"/>
  <c r="BK64" i="13" s="1"/>
  <c r="BE64" i="13"/>
  <c r="BP64" i="13" s="1"/>
  <c r="CA64" i="13" s="1"/>
  <c r="BD64" i="13"/>
  <c r="BC64" i="13"/>
  <c r="BB64" i="13"/>
  <c r="BA64" i="13"/>
  <c r="AV64" i="13"/>
  <c r="AW64" i="13" s="1"/>
  <c r="AX64" i="13" s="1"/>
  <c r="AY64" i="13" s="1"/>
  <c r="AZ64" i="13" s="1"/>
  <c r="AK64" i="13"/>
  <c r="AL64" i="13" s="1"/>
  <c r="AM64" i="13" s="1"/>
  <c r="AN64" i="13" s="1"/>
  <c r="Z64" i="13"/>
  <c r="AA64" i="13" s="1"/>
  <c r="AB64" i="13" s="1"/>
  <c r="AC64" i="13" s="1"/>
  <c r="O64" i="13"/>
  <c r="P64" i="13" s="1"/>
  <c r="Q64" i="13" s="1"/>
  <c r="R64" i="13" s="1"/>
  <c r="M64" i="13"/>
  <c r="X64" i="13" s="1"/>
  <c r="AI64" i="13" s="1"/>
  <c r="FU63" i="13"/>
  <c r="FT63" i="13"/>
  <c r="FM63" i="13"/>
  <c r="FN63" i="13" s="1"/>
  <c r="FO63" i="13" s="1"/>
  <c r="FP63" i="13" s="1"/>
  <c r="FQ63" i="13" s="1"/>
  <c r="FR63" i="13" s="1"/>
  <c r="FS63" i="13" s="1"/>
  <c r="FJ63" i="13"/>
  <c r="FI63" i="13"/>
  <c r="FB63" i="13"/>
  <c r="FC63" i="13" s="1"/>
  <c r="FD63" i="13" s="1"/>
  <c r="FE63" i="13" s="1"/>
  <c r="FF63" i="13" s="1"/>
  <c r="FG63" i="13" s="1"/>
  <c r="FH63" i="13" s="1"/>
  <c r="EY63" i="13"/>
  <c r="EX63" i="13"/>
  <c r="EQ63" i="13"/>
  <c r="ER63" i="13" s="1"/>
  <c r="ES63" i="13" s="1"/>
  <c r="ET63" i="13" s="1"/>
  <c r="EU63" i="13" s="1"/>
  <c r="EV63" i="13" s="1"/>
  <c r="EW63" i="13" s="1"/>
  <c r="EO63" i="13"/>
  <c r="EZ63" i="13" s="1"/>
  <c r="FK63" i="13" s="1"/>
  <c r="EN63" i="13"/>
  <c r="EM63" i="13"/>
  <c r="EF63" i="13"/>
  <c r="EG63" i="13" s="1"/>
  <c r="EH63" i="13" s="1"/>
  <c r="EI63" i="13" s="1"/>
  <c r="EJ63" i="13" s="1"/>
  <c r="EK63" i="13" s="1"/>
  <c r="EL63" i="13" s="1"/>
  <c r="EC63" i="13"/>
  <c r="EB63" i="13"/>
  <c r="EA63" i="13"/>
  <c r="DU63" i="13"/>
  <c r="DV63" i="13" s="1"/>
  <c r="DW63" i="13" s="1"/>
  <c r="DX63" i="13" s="1"/>
  <c r="DY63" i="13" s="1"/>
  <c r="DZ63" i="13" s="1"/>
  <c r="DR63" i="13"/>
  <c r="DQ63" i="13"/>
  <c r="DP63" i="13"/>
  <c r="DJ63" i="13"/>
  <c r="DK63" i="13" s="1"/>
  <c r="DL63" i="13" s="1"/>
  <c r="DM63" i="13" s="1"/>
  <c r="DN63" i="13" s="1"/>
  <c r="DO63" i="13" s="1"/>
  <c r="DH63" i="13"/>
  <c r="DS63" i="13" s="1"/>
  <c r="DG63" i="13"/>
  <c r="DF63" i="13"/>
  <c r="DE63" i="13"/>
  <c r="CY63" i="13"/>
  <c r="CZ63" i="13" s="1"/>
  <c r="DA63" i="13" s="1"/>
  <c r="DB63" i="13" s="1"/>
  <c r="DC63" i="13" s="1"/>
  <c r="DD63" i="13" s="1"/>
  <c r="CW63" i="13"/>
  <c r="CV63" i="13"/>
  <c r="CU63" i="13"/>
  <c r="CT63" i="13"/>
  <c r="CN63" i="13"/>
  <c r="CO63" i="13" s="1"/>
  <c r="CP63" i="13" s="1"/>
  <c r="CQ63" i="13" s="1"/>
  <c r="CR63" i="13" s="1"/>
  <c r="CS63" i="13" s="1"/>
  <c r="CK63" i="13"/>
  <c r="CJ63" i="13"/>
  <c r="CI63" i="13"/>
  <c r="CH63" i="13"/>
  <c r="CC63" i="13"/>
  <c r="CD63" i="13" s="1"/>
  <c r="CE63" i="13" s="1"/>
  <c r="CF63" i="13" s="1"/>
  <c r="CG63" i="13" s="1"/>
  <c r="BZ63" i="13"/>
  <c r="BY63" i="13"/>
  <c r="BX63" i="13"/>
  <c r="BW63" i="13"/>
  <c r="BR63" i="13"/>
  <c r="BS63" i="13" s="1"/>
  <c r="BT63" i="13" s="1"/>
  <c r="BU63" i="13" s="1"/>
  <c r="BV63" i="13" s="1"/>
  <c r="BO63" i="13"/>
  <c r="BN63" i="13"/>
  <c r="BM63" i="13"/>
  <c r="BL63" i="13"/>
  <c r="BG63" i="13"/>
  <c r="BH63" i="13" s="1"/>
  <c r="BI63" i="13" s="1"/>
  <c r="BJ63" i="13" s="1"/>
  <c r="BK63" i="13" s="1"/>
  <c r="BE63" i="13"/>
  <c r="BP63" i="13" s="1"/>
  <c r="CA63" i="13" s="1"/>
  <c r="BD63" i="13"/>
  <c r="BC63" i="13"/>
  <c r="BB63" i="13"/>
  <c r="BA63" i="13"/>
  <c r="AV63" i="13"/>
  <c r="AW63" i="13" s="1"/>
  <c r="AX63" i="13" s="1"/>
  <c r="AY63" i="13" s="1"/>
  <c r="AZ63" i="13" s="1"/>
  <c r="AK63" i="13"/>
  <c r="AL63" i="13" s="1"/>
  <c r="AM63" i="13" s="1"/>
  <c r="AN63" i="13" s="1"/>
  <c r="AI63" i="13"/>
  <c r="AA63" i="13"/>
  <c r="AB63" i="13" s="1"/>
  <c r="AC63" i="13" s="1"/>
  <c r="Z63" i="13"/>
  <c r="O63" i="13"/>
  <c r="P63" i="13" s="1"/>
  <c r="Q63" i="13" s="1"/>
  <c r="R63" i="13" s="1"/>
  <c r="M63" i="13"/>
  <c r="X63" i="13" s="1"/>
  <c r="FU62" i="13"/>
  <c r="FT62" i="13"/>
  <c r="FM62" i="13"/>
  <c r="FN62" i="13" s="1"/>
  <c r="FO62" i="13" s="1"/>
  <c r="FP62" i="13" s="1"/>
  <c r="FQ62" i="13" s="1"/>
  <c r="FR62" i="13" s="1"/>
  <c r="FS62" i="13" s="1"/>
  <c r="FJ62" i="13"/>
  <c r="FI62" i="13"/>
  <c r="FB62" i="13"/>
  <c r="FC62" i="13" s="1"/>
  <c r="FD62" i="13" s="1"/>
  <c r="FE62" i="13" s="1"/>
  <c r="FF62" i="13" s="1"/>
  <c r="FG62" i="13" s="1"/>
  <c r="FH62" i="13" s="1"/>
  <c r="EY62" i="13"/>
  <c r="EX62" i="13"/>
  <c r="EQ62" i="13"/>
  <c r="ER62" i="13" s="1"/>
  <c r="ES62" i="13" s="1"/>
  <c r="ET62" i="13" s="1"/>
  <c r="EU62" i="13" s="1"/>
  <c r="EV62" i="13" s="1"/>
  <c r="EW62" i="13" s="1"/>
  <c r="EO62" i="13"/>
  <c r="EZ62" i="13" s="1"/>
  <c r="FK62" i="13" s="1"/>
  <c r="EN62" i="13"/>
  <c r="EM62" i="13"/>
  <c r="EF62" i="13"/>
  <c r="EG62" i="13" s="1"/>
  <c r="EH62" i="13" s="1"/>
  <c r="EI62" i="13" s="1"/>
  <c r="EJ62" i="13" s="1"/>
  <c r="EK62" i="13" s="1"/>
  <c r="EL62" i="13" s="1"/>
  <c r="EC62" i="13"/>
  <c r="EB62" i="13"/>
  <c r="EA62" i="13"/>
  <c r="DU62" i="13"/>
  <c r="DV62" i="13" s="1"/>
  <c r="DW62" i="13" s="1"/>
  <c r="DX62" i="13" s="1"/>
  <c r="DY62" i="13" s="1"/>
  <c r="DZ62" i="13" s="1"/>
  <c r="DR62" i="13"/>
  <c r="DQ62" i="13"/>
  <c r="DP62" i="13"/>
  <c r="DJ62" i="13"/>
  <c r="DK62" i="13" s="1"/>
  <c r="DL62" i="13" s="1"/>
  <c r="DM62" i="13" s="1"/>
  <c r="DN62" i="13" s="1"/>
  <c r="DO62" i="13" s="1"/>
  <c r="DG62" i="13"/>
  <c r="DF62" i="13"/>
  <c r="DE62" i="13"/>
  <c r="CY62" i="13"/>
  <c r="CZ62" i="13" s="1"/>
  <c r="DA62" i="13" s="1"/>
  <c r="DB62" i="13" s="1"/>
  <c r="DC62" i="13" s="1"/>
  <c r="DD62" i="13" s="1"/>
  <c r="CW62" i="13"/>
  <c r="DH62" i="13" s="1"/>
  <c r="DS62" i="13" s="1"/>
  <c r="CV62" i="13"/>
  <c r="CU62" i="13"/>
  <c r="CT62" i="13"/>
  <c r="CN62" i="13"/>
  <c r="CO62" i="13" s="1"/>
  <c r="CP62" i="13" s="1"/>
  <c r="CQ62" i="13" s="1"/>
  <c r="CR62" i="13" s="1"/>
  <c r="CS62" i="13" s="1"/>
  <c r="CK62" i="13"/>
  <c r="CJ62" i="13"/>
  <c r="CI62" i="13"/>
  <c r="CH62" i="13"/>
  <c r="CC62" i="13"/>
  <c r="CD62" i="13" s="1"/>
  <c r="CE62" i="13" s="1"/>
  <c r="CF62" i="13" s="1"/>
  <c r="CG62" i="13" s="1"/>
  <c r="BZ62" i="13"/>
  <c r="BY62" i="13"/>
  <c r="BX62" i="13"/>
  <c r="BW62" i="13"/>
  <c r="BR62" i="13"/>
  <c r="BS62" i="13" s="1"/>
  <c r="BT62" i="13" s="1"/>
  <c r="BU62" i="13" s="1"/>
  <c r="BV62" i="13" s="1"/>
  <c r="BO62" i="13"/>
  <c r="BN62" i="13"/>
  <c r="BM62" i="13"/>
  <c r="BL62" i="13"/>
  <c r="BG62" i="13"/>
  <c r="BH62" i="13" s="1"/>
  <c r="BI62" i="13" s="1"/>
  <c r="BJ62" i="13" s="1"/>
  <c r="BK62" i="13" s="1"/>
  <c r="BE62" i="13"/>
  <c r="BP62" i="13" s="1"/>
  <c r="CA62" i="13" s="1"/>
  <c r="BD62" i="13"/>
  <c r="BC62" i="13"/>
  <c r="BB62" i="13"/>
  <c r="BA62" i="13"/>
  <c r="AV62" i="13"/>
  <c r="AW62" i="13" s="1"/>
  <c r="AX62" i="13" s="1"/>
  <c r="AY62" i="13" s="1"/>
  <c r="AZ62" i="13" s="1"/>
  <c r="AK62" i="13"/>
  <c r="AL62" i="13" s="1"/>
  <c r="AM62" i="13" s="1"/>
  <c r="AN62" i="13" s="1"/>
  <c r="Z62" i="13"/>
  <c r="AA62" i="13" s="1"/>
  <c r="AB62" i="13" s="1"/>
  <c r="AC62" i="13" s="1"/>
  <c r="O62" i="13"/>
  <c r="P62" i="13" s="1"/>
  <c r="Q62" i="13" s="1"/>
  <c r="R62" i="13" s="1"/>
  <c r="M62" i="13"/>
  <c r="X62" i="13" s="1"/>
  <c r="AI62" i="13" s="1"/>
  <c r="FU61" i="13"/>
  <c r="FT61" i="13"/>
  <c r="FM61" i="13"/>
  <c r="FN61" i="13" s="1"/>
  <c r="FO61" i="13" s="1"/>
  <c r="FP61" i="13" s="1"/>
  <c r="FQ61" i="13" s="1"/>
  <c r="FR61" i="13" s="1"/>
  <c r="FS61" i="13" s="1"/>
  <c r="FJ61" i="13"/>
  <c r="FI61" i="13"/>
  <c r="FB61" i="13"/>
  <c r="FC61" i="13" s="1"/>
  <c r="FD61" i="13" s="1"/>
  <c r="FE61" i="13" s="1"/>
  <c r="FF61" i="13" s="1"/>
  <c r="FG61" i="13" s="1"/>
  <c r="FH61" i="13" s="1"/>
  <c r="EY61" i="13"/>
  <c r="EX61" i="13"/>
  <c r="EQ61" i="13"/>
  <c r="ER61" i="13" s="1"/>
  <c r="ES61" i="13" s="1"/>
  <c r="ET61" i="13" s="1"/>
  <c r="EU61" i="13" s="1"/>
  <c r="EV61" i="13" s="1"/>
  <c r="EW61" i="13" s="1"/>
  <c r="EO61" i="13"/>
  <c r="EZ61" i="13" s="1"/>
  <c r="FK61" i="13" s="1"/>
  <c r="EN61" i="13"/>
  <c r="EM61" i="13"/>
  <c r="EF61" i="13"/>
  <c r="EG61" i="13" s="1"/>
  <c r="EH61" i="13" s="1"/>
  <c r="EI61" i="13" s="1"/>
  <c r="EJ61" i="13" s="1"/>
  <c r="EK61" i="13" s="1"/>
  <c r="EL61" i="13" s="1"/>
  <c r="EC61" i="13"/>
  <c r="EB61" i="13"/>
  <c r="EA61" i="13"/>
  <c r="DU61" i="13"/>
  <c r="DV61" i="13" s="1"/>
  <c r="DW61" i="13" s="1"/>
  <c r="DX61" i="13" s="1"/>
  <c r="DY61" i="13" s="1"/>
  <c r="DZ61" i="13" s="1"/>
  <c r="DR61" i="13"/>
  <c r="DQ61" i="13"/>
  <c r="DP61" i="13"/>
  <c r="DJ61" i="13"/>
  <c r="DK61" i="13" s="1"/>
  <c r="DL61" i="13" s="1"/>
  <c r="DM61" i="13" s="1"/>
  <c r="DN61" i="13" s="1"/>
  <c r="DO61" i="13" s="1"/>
  <c r="DG61" i="13"/>
  <c r="DF61" i="13"/>
  <c r="DE61" i="13"/>
  <c r="CY61" i="13"/>
  <c r="CZ61" i="13" s="1"/>
  <c r="DA61" i="13" s="1"/>
  <c r="DB61" i="13" s="1"/>
  <c r="DC61" i="13" s="1"/>
  <c r="DD61" i="13" s="1"/>
  <c r="CW61" i="13"/>
  <c r="DH61" i="13" s="1"/>
  <c r="DS61" i="13" s="1"/>
  <c r="CV61" i="13"/>
  <c r="CU61" i="13"/>
  <c r="CT61" i="13"/>
  <c r="CN61" i="13"/>
  <c r="CO61" i="13" s="1"/>
  <c r="CP61" i="13" s="1"/>
  <c r="CQ61" i="13" s="1"/>
  <c r="CR61" i="13" s="1"/>
  <c r="CS61" i="13" s="1"/>
  <c r="CK61" i="13"/>
  <c r="CJ61" i="13"/>
  <c r="CI61" i="13"/>
  <c r="CH61" i="13"/>
  <c r="CC61" i="13"/>
  <c r="CD61" i="13" s="1"/>
  <c r="CE61" i="13" s="1"/>
  <c r="CF61" i="13" s="1"/>
  <c r="CG61" i="13" s="1"/>
  <c r="BZ61" i="13"/>
  <c r="BY61" i="13"/>
  <c r="BX61" i="13"/>
  <c r="BW61" i="13"/>
  <c r="BR61" i="13"/>
  <c r="BS61" i="13" s="1"/>
  <c r="BT61" i="13" s="1"/>
  <c r="BU61" i="13" s="1"/>
  <c r="BV61" i="13" s="1"/>
  <c r="BO61" i="13"/>
  <c r="BN61" i="13"/>
  <c r="BM61" i="13"/>
  <c r="BL61" i="13"/>
  <c r="BG61" i="13"/>
  <c r="BH61" i="13" s="1"/>
  <c r="BI61" i="13" s="1"/>
  <c r="BJ61" i="13" s="1"/>
  <c r="BK61" i="13" s="1"/>
  <c r="BE61" i="13"/>
  <c r="BP61" i="13" s="1"/>
  <c r="CA61" i="13" s="1"/>
  <c r="BD61" i="13"/>
  <c r="BC61" i="13"/>
  <c r="BB61" i="13"/>
  <c r="BA61" i="13"/>
  <c r="AV61" i="13"/>
  <c r="AW61" i="13" s="1"/>
  <c r="AX61" i="13" s="1"/>
  <c r="AY61" i="13" s="1"/>
  <c r="AZ61" i="13" s="1"/>
  <c r="AK61" i="13"/>
  <c r="AL61" i="13" s="1"/>
  <c r="AM61" i="13" s="1"/>
  <c r="AN61" i="13" s="1"/>
  <c r="Z61" i="13"/>
  <c r="AA61" i="13" s="1"/>
  <c r="AB61" i="13" s="1"/>
  <c r="AC61" i="13" s="1"/>
  <c r="O61" i="13"/>
  <c r="P61" i="13" s="1"/>
  <c r="Q61" i="13" s="1"/>
  <c r="R61" i="13" s="1"/>
  <c r="M61" i="13"/>
  <c r="X61" i="13" s="1"/>
  <c r="AI61" i="13" s="1"/>
  <c r="FU60" i="13"/>
  <c r="FT60" i="13"/>
  <c r="FM60" i="13"/>
  <c r="FN60" i="13" s="1"/>
  <c r="FO60" i="13" s="1"/>
  <c r="FP60" i="13" s="1"/>
  <c r="FQ60" i="13" s="1"/>
  <c r="FR60" i="13" s="1"/>
  <c r="FS60" i="13" s="1"/>
  <c r="FJ60" i="13"/>
  <c r="FI60" i="13"/>
  <c r="FB60" i="13"/>
  <c r="FC60" i="13" s="1"/>
  <c r="FD60" i="13" s="1"/>
  <c r="FE60" i="13" s="1"/>
  <c r="FF60" i="13" s="1"/>
  <c r="FG60" i="13" s="1"/>
  <c r="FH60" i="13" s="1"/>
  <c r="EY60" i="13"/>
  <c r="EX60" i="13"/>
  <c r="EQ60" i="13"/>
  <c r="ER60" i="13" s="1"/>
  <c r="ES60" i="13" s="1"/>
  <c r="ET60" i="13" s="1"/>
  <c r="EU60" i="13" s="1"/>
  <c r="EV60" i="13" s="1"/>
  <c r="EW60" i="13" s="1"/>
  <c r="EO60" i="13"/>
  <c r="EZ60" i="13" s="1"/>
  <c r="FK60" i="13" s="1"/>
  <c r="EN60" i="13"/>
  <c r="EM60" i="13"/>
  <c r="EF60" i="13"/>
  <c r="EG60" i="13" s="1"/>
  <c r="EH60" i="13" s="1"/>
  <c r="EI60" i="13" s="1"/>
  <c r="EJ60" i="13" s="1"/>
  <c r="EK60" i="13" s="1"/>
  <c r="EL60" i="13" s="1"/>
  <c r="EC60" i="13"/>
  <c r="EB60" i="13"/>
  <c r="EA60" i="13"/>
  <c r="DU60" i="13"/>
  <c r="DV60" i="13" s="1"/>
  <c r="DW60" i="13" s="1"/>
  <c r="DX60" i="13" s="1"/>
  <c r="DY60" i="13" s="1"/>
  <c r="DZ60" i="13" s="1"/>
  <c r="DR60" i="13"/>
  <c r="DQ60" i="13"/>
  <c r="DP60" i="13"/>
  <c r="DJ60" i="13"/>
  <c r="DK60" i="13" s="1"/>
  <c r="DL60" i="13" s="1"/>
  <c r="DM60" i="13" s="1"/>
  <c r="DN60" i="13" s="1"/>
  <c r="DO60" i="13" s="1"/>
  <c r="DG60" i="13"/>
  <c r="DF60" i="13"/>
  <c r="DE60" i="13"/>
  <c r="CY60" i="13"/>
  <c r="CZ60" i="13" s="1"/>
  <c r="DA60" i="13" s="1"/>
  <c r="DB60" i="13" s="1"/>
  <c r="DC60" i="13" s="1"/>
  <c r="DD60" i="13" s="1"/>
  <c r="CW60" i="13"/>
  <c r="DH60" i="13" s="1"/>
  <c r="DS60" i="13" s="1"/>
  <c r="CV60" i="13"/>
  <c r="CU60" i="13"/>
  <c r="CT60" i="13"/>
  <c r="CN60" i="13"/>
  <c r="CO60" i="13" s="1"/>
  <c r="CP60" i="13" s="1"/>
  <c r="CQ60" i="13" s="1"/>
  <c r="CR60" i="13" s="1"/>
  <c r="CS60" i="13" s="1"/>
  <c r="CK60" i="13"/>
  <c r="CJ60" i="13"/>
  <c r="CI60" i="13"/>
  <c r="CH60" i="13"/>
  <c r="CC60" i="13"/>
  <c r="CD60" i="13" s="1"/>
  <c r="CE60" i="13" s="1"/>
  <c r="CF60" i="13" s="1"/>
  <c r="CG60" i="13" s="1"/>
  <c r="BZ60" i="13"/>
  <c r="BY60" i="13"/>
  <c r="BX60" i="13"/>
  <c r="BW60" i="13"/>
  <c r="BR60" i="13"/>
  <c r="BS60" i="13" s="1"/>
  <c r="BT60" i="13" s="1"/>
  <c r="BU60" i="13" s="1"/>
  <c r="BV60" i="13" s="1"/>
  <c r="BP60" i="13"/>
  <c r="CA60" i="13" s="1"/>
  <c r="BO60" i="13"/>
  <c r="BN60" i="13"/>
  <c r="BM60" i="13"/>
  <c r="BL60" i="13"/>
  <c r="BG60" i="13"/>
  <c r="BH60" i="13" s="1"/>
  <c r="BI60" i="13" s="1"/>
  <c r="BJ60" i="13" s="1"/>
  <c r="BK60" i="13" s="1"/>
  <c r="BE60" i="13"/>
  <c r="BD60" i="13"/>
  <c r="BC60" i="13"/>
  <c r="BB60" i="13"/>
  <c r="BA60" i="13"/>
  <c r="AV60" i="13"/>
  <c r="AW60" i="13" s="1"/>
  <c r="AX60" i="13" s="1"/>
  <c r="AY60" i="13" s="1"/>
  <c r="AZ60" i="13" s="1"/>
  <c r="AK60" i="13"/>
  <c r="AL60" i="13" s="1"/>
  <c r="AM60" i="13" s="1"/>
  <c r="AN60" i="13" s="1"/>
  <c r="Z60" i="13"/>
  <c r="AA60" i="13" s="1"/>
  <c r="AB60" i="13" s="1"/>
  <c r="AC60" i="13" s="1"/>
  <c r="O60" i="13"/>
  <c r="P60" i="13" s="1"/>
  <c r="Q60" i="13" s="1"/>
  <c r="R60" i="13" s="1"/>
  <c r="M60" i="13"/>
  <c r="X60" i="13" s="1"/>
  <c r="AI60" i="13" s="1"/>
  <c r="FU59" i="13"/>
  <c r="FT59" i="13"/>
  <c r="FM59" i="13"/>
  <c r="FN59" i="13" s="1"/>
  <c r="FO59" i="13" s="1"/>
  <c r="FP59" i="13" s="1"/>
  <c r="FQ59" i="13" s="1"/>
  <c r="FR59" i="13" s="1"/>
  <c r="FS59" i="13" s="1"/>
  <c r="FJ59" i="13"/>
  <c r="FI59" i="13"/>
  <c r="FB59" i="13"/>
  <c r="FC59" i="13" s="1"/>
  <c r="FD59" i="13" s="1"/>
  <c r="FE59" i="13" s="1"/>
  <c r="FF59" i="13" s="1"/>
  <c r="FG59" i="13" s="1"/>
  <c r="FH59" i="13" s="1"/>
  <c r="EY59" i="13"/>
  <c r="EX59" i="13"/>
  <c r="EQ59" i="13"/>
  <c r="ER59" i="13" s="1"/>
  <c r="ES59" i="13" s="1"/>
  <c r="ET59" i="13" s="1"/>
  <c r="EU59" i="13" s="1"/>
  <c r="EV59" i="13" s="1"/>
  <c r="EW59" i="13" s="1"/>
  <c r="EO59" i="13"/>
  <c r="EZ59" i="13" s="1"/>
  <c r="FK59" i="13" s="1"/>
  <c r="EN59" i="13"/>
  <c r="EM59" i="13"/>
  <c r="EF59" i="13"/>
  <c r="EG59" i="13" s="1"/>
  <c r="EH59" i="13" s="1"/>
  <c r="EI59" i="13" s="1"/>
  <c r="EJ59" i="13" s="1"/>
  <c r="EK59" i="13" s="1"/>
  <c r="EL59" i="13" s="1"/>
  <c r="EC59" i="13"/>
  <c r="EB59" i="13"/>
  <c r="EA59" i="13"/>
  <c r="DU59" i="13"/>
  <c r="DV59" i="13" s="1"/>
  <c r="DW59" i="13" s="1"/>
  <c r="DX59" i="13" s="1"/>
  <c r="DY59" i="13" s="1"/>
  <c r="DZ59" i="13" s="1"/>
  <c r="DR59" i="13"/>
  <c r="DQ59" i="13"/>
  <c r="DP59" i="13"/>
  <c r="DJ59" i="13"/>
  <c r="DK59" i="13" s="1"/>
  <c r="DL59" i="13" s="1"/>
  <c r="DM59" i="13" s="1"/>
  <c r="DN59" i="13" s="1"/>
  <c r="DO59" i="13" s="1"/>
  <c r="DG59" i="13"/>
  <c r="DF59" i="13"/>
  <c r="DE59" i="13"/>
  <c r="CY59" i="13"/>
  <c r="CZ59" i="13" s="1"/>
  <c r="DA59" i="13" s="1"/>
  <c r="DB59" i="13" s="1"/>
  <c r="DC59" i="13" s="1"/>
  <c r="DD59" i="13" s="1"/>
  <c r="CW59" i="13"/>
  <c r="DH59" i="13" s="1"/>
  <c r="DS59" i="13" s="1"/>
  <c r="CV59" i="13"/>
  <c r="CU59" i="13"/>
  <c r="CT59" i="13"/>
  <c r="CN59" i="13"/>
  <c r="CO59" i="13" s="1"/>
  <c r="CP59" i="13" s="1"/>
  <c r="CQ59" i="13" s="1"/>
  <c r="CR59" i="13" s="1"/>
  <c r="CS59" i="13" s="1"/>
  <c r="CK59" i="13"/>
  <c r="CJ59" i="13"/>
  <c r="CI59" i="13"/>
  <c r="CH59" i="13"/>
  <c r="CC59" i="13"/>
  <c r="CD59" i="13" s="1"/>
  <c r="CE59" i="13" s="1"/>
  <c r="CF59" i="13" s="1"/>
  <c r="CG59" i="13" s="1"/>
  <c r="BZ59" i="13"/>
  <c r="BY59" i="13"/>
  <c r="BX59" i="13"/>
  <c r="BW59" i="13"/>
  <c r="BR59" i="13"/>
  <c r="BS59" i="13" s="1"/>
  <c r="BT59" i="13" s="1"/>
  <c r="BU59" i="13" s="1"/>
  <c r="BV59" i="13" s="1"/>
  <c r="BO59" i="13"/>
  <c r="BN59" i="13"/>
  <c r="BM59" i="13"/>
  <c r="BL59" i="13"/>
  <c r="BG59" i="13"/>
  <c r="BH59" i="13" s="1"/>
  <c r="BI59" i="13" s="1"/>
  <c r="BJ59" i="13" s="1"/>
  <c r="BK59" i="13" s="1"/>
  <c r="BE59" i="13"/>
  <c r="BP59" i="13" s="1"/>
  <c r="CA59" i="13" s="1"/>
  <c r="BD59" i="13"/>
  <c r="BC59" i="13"/>
  <c r="BB59" i="13"/>
  <c r="BA59" i="13"/>
  <c r="AV59" i="13"/>
  <c r="AW59" i="13" s="1"/>
  <c r="AX59" i="13" s="1"/>
  <c r="AY59" i="13" s="1"/>
  <c r="AZ59" i="13" s="1"/>
  <c r="AK59" i="13"/>
  <c r="AL59" i="13" s="1"/>
  <c r="AM59" i="13" s="1"/>
  <c r="AN59" i="13" s="1"/>
  <c r="Z59" i="13"/>
  <c r="AA59" i="13" s="1"/>
  <c r="AB59" i="13" s="1"/>
  <c r="AC59" i="13" s="1"/>
  <c r="O59" i="13"/>
  <c r="P59" i="13" s="1"/>
  <c r="Q59" i="13" s="1"/>
  <c r="R59" i="13" s="1"/>
  <c r="M59" i="13"/>
  <c r="X59" i="13" s="1"/>
  <c r="AI59" i="13" s="1"/>
  <c r="FU58" i="13"/>
  <c r="FT58" i="13"/>
  <c r="FN58" i="13"/>
  <c r="FO58" i="13" s="1"/>
  <c r="FP58" i="13" s="1"/>
  <c r="FQ58" i="13" s="1"/>
  <c r="FR58" i="13" s="1"/>
  <c r="FS58" i="13" s="1"/>
  <c r="FM58" i="13"/>
  <c r="FJ58" i="13"/>
  <c r="FI58" i="13"/>
  <c r="FB58" i="13"/>
  <c r="FC58" i="13" s="1"/>
  <c r="FD58" i="13" s="1"/>
  <c r="FE58" i="13" s="1"/>
  <c r="FF58" i="13" s="1"/>
  <c r="FG58" i="13" s="1"/>
  <c r="FH58" i="13" s="1"/>
  <c r="EY58" i="13"/>
  <c r="EX58" i="13"/>
  <c r="EQ58" i="13"/>
  <c r="ER58" i="13" s="1"/>
  <c r="ES58" i="13" s="1"/>
  <c r="ET58" i="13" s="1"/>
  <c r="EU58" i="13" s="1"/>
  <c r="EV58" i="13" s="1"/>
  <c r="EW58" i="13" s="1"/>
  <c r="EO58" i="13"/>
  <c r="EZ58" i="13" s="1"/>
  <c r="FK58" i="13" s="1"/>
  <c r="EN58" i="13"/>
  <c r="EM58" i="13"/>
  <c r="EF58" i="13"/>
  <c r="EG58" i="13" s="1"/>
  <c r="EH58" i="13" s="1"/>
  <c r="EI58" i="13" s="1"/>
  <c r="EJ58" i="13" s="1"/>
  <c r="EK58" i="13" s="1"/>
  <c r="EL58" i="13" s="1"/>
  <c r="EC58" i="13"/>
  <c r="EB58" i="13"/>
  <c r="EA58" i="13"/>
  <c r="DU58" i="13"/>
  <c r="DV58" i="13" s="1"/>
  <c r="DW58" i="13" s="1"/>
  <c r="DX58" i="13" s="1"/>
  <c r="DY58" i="13" s="1"/>
  <c r="DZ58" i="13" s="1"/>
  <c r="DR58" i="13"/>
  <c r="DQ58" i="13"/>
  <c r="DP58" i="13"/>
  <c r="DJ58" i="13"/>
  <c r="DK58" i="13" s="1"/>
  <c r="DL58" i="13" s="1"/>
  <c r="DM58" i="13" s="1"/>
  <c r="DN58" i="13" s="1"/>
  <c r="DO58" i="13" s="1"/>
  <c r="DG58" i="13"/>
  <c r="DF58" i="13"/>
  <c r="DE58" i="13"/>
  <c r="CY58" i="13"/>
  <c r="CZ58" i="13" s="1"/>
  <c r="DA58" i="13" s="1"/>
  <c r="DB58" i="13" s="1"/>
  <c r="DC58" i="13" s="1"/>
  <c r="DD58" i="13" s="1"/>
  <c r="CW58" i="13"/>
  <c r="DH58" i="13" s="1"/>
  <c r="DS58" i="13" s="1"/>
  <c r="CV58" i="13"/>
  <c r="CU58" i="13"/>
  <c r="CT58" i="13"/>
  <c r="CN58" i="13"/>
  <c r="CO58" i="13" s="1"/>
  <c r="CP58" i="13" s="1"/>
  <c r="CQ58" i="13" s="1"/>
  <c r="CR58" i="13" s="1"/>
  <c r="CS58" i="13" s="1"/>
  <c r="CK58" i="13"/>
  <c r="CJ58" i="13"/>
  <c r="CI58" i="13"/>
  <c r="CH58" i="13"/>
  <c r="CC58" i="13"/>
  <c r="CD58" i="13" s="1"/>
  <c r="CE58" i="13" s="1"/>
  <c r="CF58" i="13" s="1"/>
  <c r="CG58" i="13" s="1"/>
  <c r="BZ58" i="13"/>
  <c r="BY58" i="13"/>
  <c r="BX58" i="13"/>
  <c r="BW58" i="13"/>
  <c r="BR58" i="13"/>
  <c r="BS58" i="13" s="1"/>
  <c r="BT58" i="13" s="1"/>
  <c r="BU58" i="13" s="1"/>
  <c r="BV58" i="13" s="1"/>
  <c r="BO58" i="13"/>
  <c r="BN58" i="13"/>
  <c r="BM58" i="13"/>
  <c r="BL58" i="13"/>
  <c r="BG58" i="13"/>
  <c r="BH58" i="13" s="1"/>
  <c r="BI58" i="13" s="1"/>
  <c r="BJ58" i="13" s="1"/>
  <c r="BK58" i="13" s="1"/>
  <c r="BE58" i="13"/>
  <c r="BP58" i="13" s="1"/>
  <c r="CA58" i="13" s="1"/>
  <c r="BD58" i="13"/>
  <c r="BC58" i="13"/>
  <c r="BB58" i="13"/>
  <c r="BA58" i="13"/>
  <c r="AW58" i="13"/>
  <c r="AX58" i="13" s="1"/>
  <c r="AY58" i="13" s="1"/>
  <c r="AZ58" i="13" s="1"/>
  <c r="AV58" i="13"/>
  <c r="AK58" i="13"/>
  <c r="AL58" i="13" s="1"/>
  <c r="AM58" i="13" s="1"/>
  <c r="AN58" i="13" s="1"/>
  <c r="Z58" i="13"/>
  <c r="AA58" i="13" s="1"/>
  <c r="AB58" i="13" s="1"/>
  <c r="AC58" i="13" s="1"/>
  <c r="O58" i="13"/>
  <c r="P58" i="13" s="1"/>
  <c r="Q58" i="13" s="1"/>
  <c r="R58" i="13" s="1"/>
  <c r="M58" i="13"/>
  <c r="X58" i="13" s="1"/>
  <c r="AI58" i="13" s="1"/>
  <c r="FU57" i="13"/>
  <c r="FT57" i="13"/>
  <c r="FM57" i="13"/>
  <c r="FN57" i="13" s="1"/>
  <c r="FO57" i="13" s="1"/>
  <c r="FP57" i="13" s="1"/>
  <c r="FQ57" i="13" s="1"/>
  <c r="FR57" i="13" s="1"/>
  <c r="FS57" i="13" s="1"/>
  <c r="FJ57" i="13"/>
  <c r="FI57" i="13"/>
  <c r="FB57" i="13"/>
  <c r="FC57" i="13" s="1"/>
  <c r="FD57" i="13" s="1"/>
  <c r="FE57" i="13" s="1"/>
  <c r="FF57" i="13" s="1"/>
  <c r="FG57" i="13" s="1"/>
  <c r="FH57" i="13" s="1"/>
  <c r="EY57" i="13"/>
  <c r="EX57" i="13"/>
  <c r="EQ57" i="13"/>
  <c r="ER57" i="13" s="1"/>
  <c r="ES57" i="13" s="1"/>
  <c r="ET57" i="13" s="1"/>
  <c r="EU57" i="13" s="1"/>
  <c r="EV57" i="13" s="1"/>
  <c r="EW57" i="13" s="1"/>
  <c r="EO57" i="13"/>
  <c r="EZ57" i="13" s="1"/>
  <c r="FK57" i="13" s="1"/>
  <c r="EN57" i="13"/>
  <c r="EM57" i="13"/>
  <c r="EF57" i="13"/>
  <c r="EG57" i="13" s="1"/>
  <c r="EH57" i="13" s="1"/>
  <c r="EI57" i="13" s="1"/>
  <c r="EJ57" i="13" s="1"/>
  <c r="EK57" i="13" s="1"/>
  <c r="EL57" i="13" s="1"/>
  <c r="EC57" i="13"/>
  <c r="EB57" i="13"/>
  <c r="EA57" i="13"/>
  <c r="DU57" i="13"/>
  <c r="DV57" i="13" s="1"/>
  <c r="DW57" i="13" s="1"/>
  <c r="DX57" i="13" s="1"/>
  <c r="DY57" i="13" s="1"/>
  <c r="DZ57" i="13" s="1"/>
  <c r="DR57" i="13"/>
  <c r="DQ57" i="13"/>
  <c r="DP57" i="13"/>
  <c r="DJ57" i="13"/>
  <c r="DK57" i="13" s="1"/>
  <c r="DL57" i="13" s="1"/>
  <c r="DM57" i="13" s="1"/>
  <c r="DN57" i="13" s="1"/>
  <c r="DO57" i="13" s="1"/>
  <c r="DG57" i="13"/>
  <c r="DF57" i="13"/>
  <c r="DE57" i="13"/>
  <c r="CY57" i="13"/>
  <c r="CZ57" i="13" s="1"/>
  <c r="DA57" i="13" s="1"/>
  <c r="DB57" i="13" s="1"/>
  <c r="DC57" i="13" s="1"/>
  <c r="DD57" i="13" s="1"/>
  <c r="CW57" i="13"/>
  <c r="DH57" i="13" s="1"/>
  <c r="DS57" i="13" s="1"/>
  <c r="CV57" i="13"/>
  <c r="CU57" i="13"/>
  <c r="CT57" i="13"/>
  <c r="CN57" i="13"/>
  <c r="CO57" i="13" s="1"/>
  <c r="CP57" i="13" s="1"/>
  <c r="CQ57" i="13" s="1"/>
  <c r="CR57" i="13" s="1"/>
  <c r="CS57" i="13" s="1"/>
  <c r="CK57" i="13"/>
  <c r="CJ57" i="13"/>
  <c r="CI57" i="13"/>
  <c r="CH57" i="13"/>
  <c r="CC57" i="13"/>
  <c r="CD57" i="13" s="1"/>
  <c r="CE57" i="13" s="1"/>
  <c r="CF57" i="13" s="1"/>
  <c r="CG57" i="13" s="1"/>
  <c r="BZ57" i="13"/>
  <c r="BY57" i="13"/>
  <c r="BX57" i="13"/>
  <c r="BW57" i="13"/>
  <c r="BR57" i="13"/>
  <c r="BS57" i="13" s="1"/>
  <c r="BT57" i="13" s="1"/>
  <c r="BU57" i="13" s="1"/>
  <c r="BV57" i="13" s="1"/>
  <c r="BO57" i="13"/>
  <c r="BN57" i="13"/>
  <c r="BM57" i="13"/>
  <c r="BL57" i="13"/>
  <c r="BG57" i="13"/>
  <c r="BH57" i="13" s="1"/>
  <c r="BI57" i="13" s="1"/>
  <c r="BJ57" i="13" s="1"/>
  <c r="BK57" i="13" s="1"/>
  <c r="BE57" i="13"/>
  <c r="BP57" i="13" s="1"/>
  <c r="CA57" i="13" s="1"/>
  <c r="BD57" i="13"/>
  <c r="BC57" i="13"/>
  <c r="BB57" i="13"/>
  <c r="BA57" i="13"/>
  <c r="AV57" i="13"/>
  <c r="AW57" i="13" s="1"/>
  <c r="AX57" i="13" s="1"/>
  <c r="AY57" i="13" s="1"/>
  <c r="AZ57" i="13" s="1"/>
  <c r="AK57" i="13"/>
  <c r="AL57" i="13" s="1"/>
  <c r="AM57" i="13" s="1"/>
  <c r="AN57" i="13" s="1"/>
  <c r="Z57" i="13"/>
  <c r="AA57" i="13" s="1"/>
  <c r="AB57" i="13" s="1"/>
  <c r="AC57" i="13" s="1"/>
  <c r="X57" i="13"/>
  <c r="AI57" i="13" s="1"/>
  <c r="O57" i="13"/>
  <c r="P57" i="13" s="1"/>
  <c r="Q57" i="13" s="1"/>
  <c r="R57" i="13" s="1"/>
  <c r="M57" i="13"/>
  <c r="FU56" i="13"/>
  <c r="FT56" i="13"/>
  <c r="FM56" i="13"/>
  <c r="FN56" i="13" s="1"/>
  <c r="FO56" i="13" s="1"/>
  <c r="FP56" i="13" s="1"/>
  <c r="FQ56" i="13" s="1"/>
  <c r="FR56" i="13" s="1"/>
  <c r="FS56" i="13" s="1"/>
  <c r="FJ56" i="13"/>
  <c r="FI56" i="13"/>
  <c r="FB56" i="13"/>
  <c r="FC56" i="13" s="1"/>
  <c r="FD56" i="13" s="1"/>
  <c r="FE56" i="13" s="1"/>
  <c r="FF56" i="13" s="1"/>
  <c r="FG56" i="13" s="1"/>
  <c r="FH56" i="13" s="1"/>
  <c r="EY56" i="13"/>
  <c r="EX56" i="13"/>
  <c r="EQ56" i="13"/>
  <c r="ER56" i="13" s="1"/>
  <c r="ES56" i="13" s="1"/>
  <c r="ET56" i="13" s="1"/>
  <c r="EU56" i="13" s="1"/>
  <c r="EV56" i="13" s="1"/>
  <c r="EW56" i="13" s="1"/>
  <c r="EO56" i="13"/>
  <c r="EZ56" i="13" s="1"/>
  <c r="FK56" i="13" s="1"/>
  <c r="EN56" i="13"/>
  <c r="EM56" i="13"/>
  <c r="EF56" i="13"/>
  <c r="EG56" i="13" s="1"/>
  <c r="EH56" i="13" s="1"/>
  <c r="EI56" i="13" s="1"/>
  <c r="EJ56" i="13" s="1"/>
  <c r="EK56" i="13" s="1"/>
  <c r="EL56" i="13" s="1"/>
  <c r="EC56" i="13"/>
  <c r="EB56" i="13"/>
  <c r="EA56" i="13"/>
  <c r="DU56" i="13"/>
  <c r="DV56" i="13" s="1"/>
  <c r="DW56" i="13" s="1"/>
  <c r="DX56" i="13" s="1"/>
  <c r="DY56" i="13" s="1"/>
  <c r="DZ56" i="13" s="1"/>
  <c r="DR56" i="13"/>
  <c r="DQ56" i="13"/>
  <c r="DP56" i="13"/>
  <c r="DJ56" i="13"/>
  <c r="DK56" i="13" s="1"/>
  <c r="DL56" i="13" s="1"/>
  <c r="DM56" i="13" s="1"/>
  <c r="DN56" i="13" s="1"/>
  <c r="DO56" i="13" s="1"/>
  <c r="DG56" i="13"/>
  <c r="DF56" i="13"/>
  <c r="DE56" i="13"/>
  <c r="CY56" i="13"/>
  <c r="CZ56" i="13" s="1"/>
  <c r="DA56" i="13" s="1"/>
  <c r="DB56" i="13" s="1"/>
  <c r="DC56" i="13" s="1"/>
  <c r="DD56" i="13" s="1"/>
  <c r="CW56" i="13"/>
  <c r="DH56" i="13" s="1"/>
  <c r="DS56" i="13" s="1"/>
  <c r="CV56" i="13"/>
  <c r="CU56" i="13"/>
  <c r="CT56" i="13"/>
  <c r="CN56" i="13"/>
  <c r="CO56" i="13" s="1"/>
  <c r="CP56" i="13" s="1"/>
  <c r="CQ56" i="13" s="1"/>
  <c r="CR56" i="13" s="1"/>
  <c r="CS56" i="13" s="1"/>
  <c r="CK56" i="13"/>
  <c r="CJ56" i="13"/>
  <c r="CI56" i="13"/>
  <c r="CH56" i="13"/>
  <c r="CC56" i="13"/>
  <c r="CD56" i="13" s="1"/>
  <c r="CE56" i="13" s="1"/>
  <c r="CF56" i="13" s="1"/>
  <c r="CG56" i="13" s="1"/>
  <c r="BZ56" i="13"/>
  <c r="BY56" i="13"/>
  <c r="BX56" i="13"/>
  <c r="BW56" i="13"/>
  <c r="BR56" i="13"/>
  <c r="BS56" i="13" s="1"/>
  <c r="BT56" i="13" s="1"/>
  <c r="BU56" i="13" s="1"/>
  <c r="BV56" i="13" s="1"/>
  <c r="BO56" i="13"/>
  <c r="BN56" i="13"/>
  <c r="BM56" i="13"/>
  <c r="BL56" i="13"/>
  <c r="BG56" i="13"/>
  <c r="BH56" i="13" s="1"/>
  <c r="BI56" i="13" s="1"/>
  <c r="BJ56" i="13" s="1"/>
  <c r="BK56" i="13" s="1"/>
  <c r="BE56" i="13"/>
  <c r="BP56" i="13" s="1"/>
  <c r="CA56" i="13" s="1"/>
  <c r="BD56" i="13"/>
  <c r="BC56" i="13"/>
  <c r="BB56" i="13"/>
  <c r="BA56" i="13"/>
  <c r="AV56" i="13"/>
  <c r="AW56" i="13" s="1"/>
  <c r="AX56" i="13" s="1"/>
  <c r="AY56" i="13" s="1"/>
  <c r="AZ56" i="13" s="1"/>
  <c r="AK56" i="13"/>
  <c r="AL56" i="13" s="1"/>
  <c r="AM56" i="13" s="1"/>
  <c r="AN56" i="13" s="1"/>
  <c r="Z56" i="13"/>
  <c r="AA56" i="13" s="1"/>
  <c r="AB56" i="13" s="1"/>
  <c r="AC56" i="13" s="1"/>
  <c r="O56" i="13"/>
  <c r="P56" i="13" s="1"/>
  <c r="Q56" i="13" s="1"/>
  <c r="R56" i="13" s="1"/>
  <c r="M56" i="13"/>
  <c r="X56" i="13" s="1"/>
  <c r="AI56" i="13" s="1"/>
  <c r="FU55" i="13"/>
  <c r="FT55" i="13"/>
  <c r="FM55" i="13"/>
  <c r="FN55" i="13" s="1"/>
  <c r="FO55" i="13" s="1"/>
  <c r="FP55" i="13" s="1"/>
  <c r="FQ55" i="13" s="1"/>
  <c r="FR55" i="13" s="1"/>
  <c r="FS55" i="13" s="1"/>
  <c r="FJ55" i="13"/>
  <c r="FI55" i="13"/>
  <c r="FB55" i="13"/>
  <c r="FC55" i="13" s="1"/>
  <c r="FD55" i="13" s="1"/>
  <c r="FE55" i="13" s="1"/>
  <c r="FF55" i="13" s="1"/>
  <c r="FG55" i="13" s="1"/>
  <c r="FH55" i="13" s="1"/>
  <c r="EY55" i="13"/>
  <c r="EX55" i="13"/>
  <c r="EQ55" i="13"/>
  <c r="ER55" i="13" s="1"/>
  <c r="ES55" i="13" s="1"/>
  <c r="ET55" i="13" s="1"/>
  <c r="EU55" i="13" s="1"/>
  <c r="EV55" i="13" s="1"/>
  <c r="EW55" i="13" s="1"/>
  <c r="EO55" i="13"/>
  <c r="EZ55" i="13" s="1"/>
  <c r="FK55" i="13" s="1"/>
  <c r="EN55" i="13"/>
  <c r="EM55" i="13"/>
  <c r="EF55" i="13"/>
  <c r="EG55" i="13" s="1"/>
  <c r="EH55" i="13" s="1"/>
  <c r="EI55" i="13" s="1"/>
  <c r="EJ55" i="13" s="1"/>
  <c r="EK55" i="13" s="1"/>
  <c r="EL55" i="13" s="1"/>
  <c r="EC55" i="13"/>
  <c r="EB55" i="13"/>
  <c r="EA55" i="13"/>
  <c r="DU55" i="13"/>
  <c r="DV55" i="13" s="1"/>
  <c r="DW55" i="13" s="1"/>
  <c r="DX55" i="13" s="1"/>
  <c r="DY55" i="13" s="1"/>
  <c r="DZ55" i="13" s="1"/>
  <c r="DR55" i="13"/>
  <c r="DQ55" i="13"/>
  <c r="DP55" i="13"/>
  <c r="DJ55" i="13"/>
  <c r="DK55" i="13" s="1"/>
  <c r="DL55" i="13" s="1"/>
  <c r="DM55" i="13" s="1"/>
  <c r="DN55" i="13" s="1"/>
  <c r="DO55" i="13" s="1"/>
  <c r="DG55" i="13"/>
  <c r="DF55" i="13"/>
  <c r="DE55" i="13"/>
  <c r="CY55" i="13"/>
  <c r="CZ55" i="13" s="1"/>
  <c r="DA55" i="13" s="1"/>
  <c r="DB55" i="13" s="1"/>
  <c r="DC55" i="13" s="1"/>
  <c r="DD55" i="13" s="1"/>
  <c r="CW55" i="13"/>
  <c r="DH55" i="13" s="1"/>
  <c r="DS55" i="13" s="1"/>
  <c r="CV55" i="13"/>
  <c r="CU55" i="13"/>
  <c r="CT55" i="13"/>
  <c r="CN55" i="13"/>
  <c r="CO55" i="13" s="1"/>
  <c r="CP55" i="13" s="1"/>
  <c r="CQ55" i="13" s="1"/>
  <c r="CR55" i="13" s="1"/>
  <c r="CS55" i="13" s="1"/>
  <c r="CK55" i="13"/>
  <c r="CJ55" i="13"/>
  <c r="CI55" i="13"/>
  <c r="CH55" i="13"/>
  <c r="CC55" i="13"/>
  <c r="CD55" i="13" s="1"/>
  <c r="CE55" i="13" s="1"/>
  <c r="CF55" i="13" s="1"/>
  <c r="CG55" i="13" s="1"/>
  <c r="BZ55" i="13"/>
  <c r="BY55" i="13"/>
  <c r="BX55" i="13"/>
  <c r="BW55" i="13"/>
  <c r="BR55" i="13"/>
  <c r="BS55" i="13" s="1"/>
  <c r="BT55" i="13" s="1"/>
  <c r="BU55" i="13" s="1"/>
  <c r="BV55" i="13" s="1"/>
  <c r="BO55" i="13"/>
  <c r="BN55" i="13"/>
  <c r="BM55" i="13"/>
  <c r="BL55" i="13"/>
  <c r="BG55" i="13"/>
  <c r="BH55" i="13" s="1"/>
  <c r="BI55" i="13" s="1"/>
  <c r="BJ55" i="13" s="1"/>
  <c r="BK55" i="13" s="1"/>
  <c r="BE55" i="13"/>
  <c r="BP55" i="13" s="1"/>
  <c r="CA55" i="13" s="1"/>
  <c r="BD55" i="13"/>
  <c r="BC55" i="13"/>
  <c r="BB55" i="13"/>
  <c r="BA55" i="13"/>
  <c r="AV55" i="13"/>
  <c r="AW55" i="13" s="1"/>
  <c r="AX55" i="13" s="1"/>
  <c r="AY55" i="13" s="1"/>
  <c r="AZ55" i="13" s="1"/>
  <c r="AK55" i="13"/>
  <c r="AL55" i="13" s="1"/>
  <c r="AM55" i="13" s="1"/>
  <c r="AN55" i="13" s="1"/>
  <c r="Z55" i="13"/>
  <c r="AA55" i="13" s="1"/>
  <c r="AB55" i="13" s="1"/>
  <c r="AC55" i="13" s="1"/>
  <c r="X55" i="13"/>
  <c r="AI55" i="13" s="1"/>
  <c r="O55" i="13"/>
  <c r="P55" i="13" s="1"/>
  <c r="Q55" i="13" s="1"/>
  <c r="R55" i="13" s="1"/>
  <c r="M55" i="13"/>
  <c r="FU54" i="13"/>
  <c r="FT54" i="13"/>
  <c r="FM54" i="13"/>
  <c r="FN54" i="13" s="1"/>
  <c r="FO54" i="13" s="1"/>
  <c r="FP54" i="13" s="1"/>
  <c r="FQ54" i="13" s="1"/>
  <c r="FR54" i="13" s="1"/>
  <c r="FS54" i="13" s="1"/>
  <c r="FJ54" i="13"/>
  <c r="FI54" i="13"/>
  <c r="FB54" i="13"/>
  <c r="FC54" i="13" s="1"/>
  <c r="FD54" i="13" s="1"/>
  <c r="FE54" i="13" s="1"/>
  <c r="FF54" i="13" s="1"/>
  <c r="FG54" i="13" s="1"/>
  <c r="FH54" i="13" s="1"/>
  <c r="EY54" i="13"/>
  <c r="EX54" i="13"/>
  <c r="EQ54" i="13"/>
  <c r="ER54" i="13" s="1"/>
  <c r="ES54" i="13" s="1"/>
  <c r="ET54" i="13" s="1"/>
  <c r="EU54" i="13" s="1"/>
  <c r="EV54" i="13" s="1"/>
  <c r="EW54" i="13" s="1"/>
  <c r="EO54" i="13"/>
  <c r="EZ54" i="13" s="1"/>
  <c r="FK54" i="13" s="1"/>
  <c r="EN54" i="13"/>
  <c r="EM54" i="13"/>
  <c r="EF54" i="13"/>
  <c r="EG54" i="13" s="1"/>
  <c r="EH54" i="13" s="1"/>
  <c r="EI54" i="13" s="1"/>
  <c r="EJ54" i="13" s="1"/>
  <c r="EK54" i="13" s="1"/>
  <c r="EL54" i="13" s="1"/>
  <c r="EC54" i="13"/>
  <c r="EB54" i="13"/>
  <c r="EA54" i="13"/>
  <c r="DU54" i="13"/>
  <c r="DV54" i="13" s="1"/>
  <c r="DW54" i="13" s="1"/>
  <c r="DX54" i="13" s="1"/>
  <c r="DY54" i="13" s="1"/>
  <c r="DZ54" i="13" s="1"/>
  <c r="DR54" i="13"/>
  <c r="DQ54" i="13"/>
  <c r="DP54" i="13"/>
  <c r="DJ54" i="13"/>
  <c r="DK54" i="13" s="1"/>
  <c r="DL54" i="13" s="1"/>
  <c r="DM54" i="13" s="1"/>
  <c r="DN54" i="13" s="1"/>
  <c r="DO54" i="13" s="1"/>
  <c r="DG54" i="13"/>
  <c r="DF54" i="13"/>
  <c r="DE54" i="13"/>
  <c r="CY54" i="13"/>
  <c r="CZ54" i="13" s="1"/>
  <c r="DA54" i="13" s="1"/>
  <c r="DB54" i="13" s="1"/>
  <c r="DC54" i="13" s="1"/>
  <c r="DD54" i="13" s="1"/>
  <c r="CW54" i="13"/>
  <c r="DH54" i="13" s="1"/>
  <c r="DS54" i="13" s="1"/>
  <c r="CV54" i="13"/>
  <c r="CU54" i="13"/>
  <c r="CT54" i="13"/>
  <c r="CN54" i="13"/>
  <c r="CO54" i="13" s="1"/>
  <c r="CP54" i="13" s="1"/>
  <c r="CQ54" i="13" s="1"/>
  <c r="CR54" i="13" s="1"/>
  <c r="CS54" i="13" s="1"/>
  <c r="CK54" i="13"/>
  <c r="CJ54" i="13"/>
  <c r="CI54" i="13"/>
  <c r="CH54" i="13"/>
  <c r="CC54" i="13"/>
  <c r="CD54" i="13" s="1"/>
  <c r="CE54" i="13" s="1"/>
  <c r="CF54" i="13" s="1"/>
  <c r="CG54" i="13" s="1"/>
  <c r="BZ54" i="13"/>
  <c r="BY54" i="13"/>
  <c r="BX54" i="13"/>
  <c r="BW54" i="13"/>
  <c r="BR54" i="13"/>
  <c r="BS54" i="13" s="1"/>
  <c r="BT54" i="13" s="1"/>
  <c r="BU54" i="13" s="1"/>
  <c r="BV54" i="13" s="1"/>
  <c r="BP54" i="13"/>
  <c r="CA54" i="13" s="1"/>
  <c r="BO54" i="13"/>
  <c r="BN54" i="13"/>
  <c r="BM54" i="13"/>
  <c r="BL54" i="13"/>
  <c r="BG54" i="13"/>
  <c r="BH54" i="13" s="1"/>
  <c r="BI54" i="13" s="1"/>
  <c r="BJ54" i="13" s="1"/>
  <c r="BK54" i="13" s="1"/>
  <c r="BE54" i="13"/>
  <c r="BD54" i="13"/>
  <c r="BC54" i="13"/>
  <c r="BB54" i="13"/>
  <c r="BA54" i="13"/>
  <c r="AV54" i="13"/>
  <c r="AW54" i="13" s="1"/>
  <c r="AX54" i="13" s="1"/>
  <c r="AY54" i="13" s="1"/>
  <c r="AZ54" i="13" s="1"/>
  <c r="AK54" i="13"/>
  <c r="AL54" i="13" s="1"/>
  <c r="AM54" i="13" s="1"/>
  <c r="AN54" i="13" s="1"/>
  <c r="Z54" i="13"/>
  <c r="AA54" i="13" s="1"/>
  <c r="AB54" i="13" s="1"/>
  <c r="AC54" i="13" s="1"/>
  <c r="O54" i="13"/>
  <c r="P54" i="13" s="1"/>
  <c r="Q54" i="13" s="1"/>
  <c r="R54" i="13" s="1"/>
  <c r="M54" i="13"/>
  <c r="X54" i="13" s="1"/>
  <c r="AI54" i="13" s="1"/>
  <c r="FU53" i="13"/>
  <c r="FT53" i="13"/>
  <c r="FM53" i="13"/>
  <c r="FN53" i="13" s="1"/>
  <c r="FO53" i="13" s="1"/>
  <c r="FP53" i="13" s="1"/>
  <c r="FQ53" i="13" s="1"/>
  <c r="FR53" i="13" s="1"/>
  <c r="FS53" i="13" s="1"/>
  <c r="FJ53" i="13"/>
  <c r="FI53" i="13"/>
  <c r="FB53" i="13"/>
  <c r="FC53" i="13" s="1"/>
  <c r="FD53" i="13" s="1"/>
  <c r="FE53" i="13" s="1"/>
  <c r="FF53" i="13" s="1"/>
  <c r="FG53" i="13" s="1"/>
  <c r="FH53" i="13" s="1"/>
  <c r="EY53" i="13"/>
  <c r="EX53" i="13"/>
  <c r="EQ53" i="13"/>
  <c r="ER53" i="13" s="1"/>
  <c r="ES53" i="13" s="1"/>
  <c r="ET53" i="13" s="1"/>
  <c r="EU53" i="13" s="1"/>
  <c r="EV53" i="13" s="1"/>
  <c r="EW53" i="13" s="1"/>
  <c r="EO53" i="13"/>
  <c r="EZ53" i="13" s="1"/>
  <c r="FK53" i="13" s="1"/>
  <c r="EN53" i="13"/>
  <c r="EM53" i="13"/>
  <c r="EF53" i="13"/>
  <c r="EG53" i="13" s="1"/>
  <c r="EH53" i="13" s="1"/>
  <c r="EI53" i="13" s="1"/>
  <c r="EJ53" i="13" s="1"/>
  <c r="EK53" i="13" s="1"/>
  <c r="EL53" i="13" s="1"/>
  <c r="EC53" i="13"/>
  <c r="EB53" i="13"/>
  <c r="EA53" i="13"/>
  <c r="DU53" i="13"/>
  <c r="DV53" i="13" s="1"/>
  <c r="DW53" i="13" s="1"/>
  <c r="DX53" i="13" s="1"/>
  <c r="DY53" i="13" s="1"/>
  <c r="DZ53" i="13" s="1"/>
  <c r="DR53" i="13"/>
  <c r="DQ53" i="13"/>
  <c r="DP53" i="13"/>
  <c r="DJ53" i="13"/>
  <c r="DK53" i="13" s="1"/>
  <c r="DL53" i="13" s="1"/>
  <c r="DM53" i="13" s="1"/>
  <c r="DN53" i="13" s="1"/>
  <c r="DO53" i="13" s="1"/>
  <c r="DG53" i="13"/>
  <c r="DF53" i="13"/>
  <c r="DE53" i="13"/>
  <c r="CY53" i="13"/>
  <c r="CZ53" i="13" s="1"/>
  <c r="DA53" i="13" s="1"/>
  <c r="DB53" i="13" s="1"/>
  <c r="DC53" i="13" s="1"/>
  <c r="DD53" i="13" s="1"/>
  <c r="CW53" i="13"/>
  <c r="DH53" i="13" s="1"/>
  <c r="DS53" i="13" s="1"/>
  <c r="CV53" i="13"/>
  <c r="CU53" i="13"/>
  <c r="CT53" i="13"/>
  <c r="CN53" i="13"/>
  <c r="CO53" i="13" s="1"/>
  <c r="CP53" i="13" s="1"/>
  <c r="CQ53" i="13" s="1"/>
  <c r="CR53" i="13" s="1"/>
  <c r="CS53" i="13" s="1"/>
  <c r="CK53" i="13"/>
  <c r="CJ53" i="13"/>
  <c r="CI53" i="13"/>
  <c r="CH53" i="13"/>
  <c r="CC53" i="13"/>
  <c r="CD53" i="13" s="1"/>
  <c r="CE53" i="13" s="1"/>
  <c r="CF53" i="13" s="1"/>
  <c r="CG53" i="13" s="1"/>
  <c r="BZ53" i="13"/>
  <c r="BY53" i="13"/>
  <c r="BX53" i="13"/>
  <c r="BW53" i="13"/>
  <c r="BR53" i="13"/>
  <c r="BS53" i="13" s="1"/>
  <c r="BT53" i="13" s="1"/>
  <c r="BU53" i="13" s="1"/>
  <c r="BV53" i="13" s="1"/>
  <c r="BO53" i="13"/>
  <c r="BN53" i="13"/>
  <c r="BM53" i="13"/>
  <c r="BL53" i="13"/>
  <c r="BG53" i="13"/>
  <c r="BH53" i="13" s="1"/>
  <c r="BI53" i="13" s="1"/>
  <c r="BJ53" i="13" s="1"/>
  <c r="BK53" i="13" s="1"/>
  <c r="BE53" i="13"/>
  <c r="BP53" i="13" s="1"/>
  <c r="CA53" i="13" s="1"/>
  <c r="BD53" i="13"/>
  <c r="BC53" i="13"/>
  <c r="BB53" i="13"/>
  <c r="BA53" i="13"/>
  <c r="AV53" i="13"/>
  <c r="AW53" i="13" s="1"/>
  <c r="AX53" i="13" s="1"/>
  <c r="AY53" i="13" s="1"/>
  <c r="AZ53" i="13" s="1"/>
  <c r="AK53" i="13"/>
  <c r="AL53" i="13" s="1"/>
  <c r="AM53" i="13" s="1"/>
  <c r="AN53" i="13" s="1"/>
  <c r="Z53" i="13"/>
  <c r="AA53" i="13" s="1"/>
  <c r="AB53" i="13" s="1"/>
  <c r="AC53" i="13" s="1"/>
  <c r="O53" i="13"/>
  <c r="P53" i="13" s="1"/>
  <c r="Q53" i="13" s="1"/>
  <c r="R53" i="13" s="1"/>
  <c r="M53" i="13"/>
  <c r="X53" i="13" s="1"/>
  <c r="AI53" i="13" s="1"/>
  <c r="FU52" i="13"/>
  <c r="FT52" i="13"/>
  <c r="FM52" i="13"/>
  <c r="FN52" i="13" s="1"/>
  <c r="FO52" i="13" s="1"/>
  <c r="FP52" i="13" s="1"/>
  <c r="FQ52" i="13" s="1"/>
  <c r="FR52" i="13" s="1"/>
  <c r="FS52" i="13" s="1"/>
  <c r="FJ52" i="13"/>
  <c r="FI52" i="13"/>
  <c r="FB52" i="13"/>
  <c r="FC52" i="13" s="1"/>
  <c r="FD52" i="13" s="1"/>
  <c r="FE52" i="13" s="1"/>
  <c r="FF52" i="13" s="1"/>
  <c r="FG52" i="13" s="1"/>
  <c r="FH52" i="13" s="1"/>
  <c r="EY52" i="13"/>
  <c r="EX52" i="13"/>
  <c r="EQ52" i="13"/>
  <c r="ER52" i="13" s="1"/>
  <c r="ES52" i="13" s="1"/>
  <c r="ET52" i="13" s="1"/>
  <c r="EU52" i="13" s="1"/>
  <c r="EV52" i="13" s="1"/>
  <c r="EW52" i="13" s="1"/>
  <c r="EO52" i="13"/>
  <c r="EZ52" i="13" s="1"/>
  <c r="FK52" i="13" s="1"/>
  <c r="EN52" i="13"/>
  <c r="EM52" i="13"/>
  <c r="EF52" i="13"/>
  <c r="EG52" i="13" s="1"/>
  <c r="EH52" i="13" s="1"/>
  <c r="EI52" i="13" s="1"/>
  <c r="EJ52" i="13" s="1"/>
  <c r="EK52" i="13" s="1"/>
  <c r="EL52" i="13" s="1"/>
  <c r="EC52" i="13"/>
  <c r="EB52" i="13"/>
  <c r="EA52" i="13"/>
  <c r="DU52" i="13"/>
  <c r="DV52" i="13" s="1"/>
  <c r="DW52" i="13" s="1"/>
  <c r="DX52" i="13" s="1"/>
  <c r="DY52" i="13" s="1"/>
  <c r="DZ52" i="13" s="1"/>
  <c r="DR52" i="13"/>
  <c r="DQ52" i="13"/>
  <c r="DP52" i="13"/>
  <c r="DJ52" i="13"/>
  <c r="DK52" i="13" s="1"/>
  <c r="DL52" i="13" s="1"/>
  <c r="DM52" i="13" s="1"/>
  <c r="DN52" i="13" s="1"/>
  <c r="DO52" i="13" s="1"/>
  <c r="DG52" i="13"/>
  <c r="DF52" i="13"/>
  <c r="DE52" i="13"/>
  <c r="CY52" i="13"/>
  <c r="CZ52" i="13" s="1"/>
  <c r="DA52" i="13" s="1"/>
  <c r="DB52" i="13" s="1"/>
  <c r="DC52" i="13" s="1"/>
  <c r="DD52" i="13" s="1"/>
  <c r="CW52" i="13"/>
  <c r="DH52" i="13" s="1"/>
  <c r="DS52" i="13" s="1"/>
  <c r="CV52" i="13"/>
  <c r="CU52" i="13"/>
  <c r="CT52" i="13"/>
  <c r="CN52" i="13"/>
  <c r="CO52" i="13" s="1"/>
  <c r="CP52" i="13" s="1"/>
  <c r="CQ52" i="13" s="1"/>
  <c r="CR52" i="13" s="1"/>
  <c r="CS52" i="13" s="1"/>
  <c r="CK52" i="13"/>
  <c r="CJ52" i="13"/>
  <c r="CI52" i="13"/>
  <c r="CH52" i="13"/>
  <c r="CC52" i="13"/>
  <c r="CD52" i="13" s="1"/>
  <c r="CE52" i="13" s="1"/>
  <c r="CF52" i="13" s="1"/>
  <c r="CG52" i="13" s="1"/>
  <c r="BZ52" i="13"/>
  <c r="BY52" i="13"/>
  <c r="BX52" i="13"/>
  <c r="BW52" i="13"/>
  <c r="BR52" i="13"/>
  <c r="BS52" i="13" s="1"/>
  <c r="BT52" i="13" s="1"/>
  <c r="BU52" i="13" s="1"/>
  <c r="BV52" i="13" s="1"/>
  <c r="BO52" i="13"/>
  <c r="BN52" i="13"/>
  <c r="BM52" i="13"/>
  <c r="BL52" i="13"/>
  <c r="BG52" i="13"/>
  <c r="BH52" i="13" s="1"/>
  <c r="BI52" i="13" s="1"/>
  <c r="BJ52" i="13" s="1"/>
  <c r="BK52" i="13" s="1"/>
  <c r="BE52" i="13"/>
  <c r="BP52" i="13" s="1"/>
  <c r="CA52" i="13" s="1"/>
  <c r="BD52" i="13"/>
  <c r="BC52" i="13"/>
  <c r="BB52" i="13"/>
  <c r="BA52" i="13"/>
  <c r="AV52" i="13"/>
  <c r="AW52" i="13" s="1"/>
  <c r="AX52" i="13" s="1"/>
  <c r="AY52" i="13" s="1"/>
  <c r="AZ52" i="13" s="1"/>
  <c r="AK52" i="13"/>
  <c r="AL52" i="13" s="1"/>
  <c r="AM52" i="13" s="1"/>
  <c r="AN52" i="13" s="1"/>
  <c r="Z52" i="13"/>
  <c r="AA52" i="13" s="1"/>
  <c r="AB52" i="13" s="1"/>
  <c r="AC52" i="13" s="1"/>
  <c r="O52" i="13"/>
  <c r="P52" i="13" s="1"/>
  <c r="Q52" i="13" s="1"/>
  <c r="R52" i="13" s="1"/>
  <c r="M52" i="13"/>
  <c r="X52" i="13" s="1"/>
  <c r="AI52" i="13" s="1"/>
  <c r="FU51" i="13"/>
  <c r="FT51" i="13"/>
  <c r="FM51" i="13"/>
  <c r="FN51" i="13" s="1"/>
  <c r="FO51" i="13" s="1"/>
  <c r="FP51" i="13" s="1"/>
  <c r="FQ51" i="13" s="1"/>
  <c r="FR51" i="13" s="1"/>
  <c r="FS51" i="13" s="1"/>
  <c r="FJ51" i="13"/>
  <c r="FI51" i="13"/>
  <c r="FB51" i="13"/>
  <c r="FC51" i="13" s="1"/>
  <c r="FD51" i="13" s="1"/>
  <c r="FE51" i="13" s="1"/>
  <c r="FF51" i="13" s="1"/>
  <c r="FG51" i="13" s="1"/>
  <c r="FH51" i="13" s="1"/>
  <c r="EY51" i="13"/>
  <c r="EX51" i="13"/>
  <c r="EQ51" i="13"/>
  <c r="ER51" i="13" s="1"/>
  <c r="ES51" i="13" s="1"/>
  <c r="ET51" i="13" s="1"/>
  <c r="EU51" i="13" s="1"/>
  <c r="EV51" i="13" s="1"/>
  <c r="EW51" i="13" s="1"/>
  <c r="EO51" i="13"/>
  <c r="EZ51" i="13" s="1"/>
  <c r="FK51" i="13" s="1"/>
  <c r="EN51" i="13"/>
  <c r="EM51" i="13"/>
  <c r="EF51" i="13"/>
  <c r="EG51" i="13" s="1"/>
  <c r="EH51" i="13" s="1"/>
  <c r="EI51" i="13" s="1"/>
  <c r="EJ51" i="13" s="1"/>
  <c r="EK51" i="13" s="1"/>
  <c r="EL51" i="13" s="1"/>
  <c r="EC51" i="13"/>
  <c r="EB51" i="13"/>
  <c r="EA51" i="13"/>
  <c r="DU51" i="13"/>
  <c r="DV51" i="13" s="1"/>
  <c r="DW51" i="13" s="1"/>
  <c r="DX51" i="13" s="1"/>
  <c r="DY51" i="13" s="1"/>
  <c r="DZ51" i="13" s="1"/>
  <c r="DR51" i="13"/>
  <c r="DQ51" i="13"/>
  <c r="DP51" i="13"/>
  <c r="DJ51" i="13"/>
  <c r="DK51" i="13" s="1"/>
  <c r="DL51" i="13" s="1"/>
  <c r="DM51" i="13" s="1"/>
  <c r="DN51" i="13" s="1"/>
  <c r="DO51" i="13" s="1"/>
  <c r="DG51" i="13"/>
  <c r="DF51" i="13"/>
  <c r="DE51" i="13"/>
  <c r="CY51" i="13"/>
  <c r="CZ51" i="13" s="1"/>
  <c r="DA51" i="13" s="1"/>
  <c r="DB51" i="13" s="1"/>
  <c r="DC51" i="13" s="1"/>
  <c r="DD51" i="13" s="1"/>
  <c r="CW51" i="13"/>
  <c r="DH51" i="13" s="1"/>
  <c r="DS51" i="13" s="1"/>
  <c r="CV51" i="13"/>
  <c r="CU51" i="13"/>
  <c r="CT51" i="13"/>
  <c r="CN51" i="13"/>
  <c r="CO51" i="13" s="1"/>
  <c r="CP51" i="13" s="1"/>
  <c r="CQ51" i="13" s="1"/>
  <c r="CR51" i="13" s="1"/>
  <c r="CS51" i="13" s="1"/>
  <c r="CK51" i="13"/>
  <c r="CJ51" i="13"/>
  <c r="CI51" i="13"/>
  <c r="CH51" i="13"/>
  <c r="CC51" i="13"/>
  <c r="CD51" i="13" s="1"/>
  <c r="CE51" i="13" s="1"/>
  <c r="CF51" i="13" s="1"/>
  <c r="CG51" i="13" s="1"/>
  <c r="BZ51" i="13"/>
  <c r="BY51" i="13"/>
  <c r="BX51" i="13"/>
  <c r="BW51" i="13"/>
  <c r="BR51" i="13"/>
  <c r="BS51" i="13" s="1"/>
  <c r="BT51" i="13" s="1"/>
  <c r="BU51" i="13" s="1"/>
  <c r="BV51" i="13" s="1"/>
  <c r="BO51" i="13"/>
  <c r="BN51" i="13"/>
  <c r="BM51" i="13"/>
  <c r="BL51" i="13"/>
  <c r="BG51" i="13"/>
  <c r="BH51" i="13" s="1"/>
  <c r="BI51" i="13" s="1"/>
  <c r="BJ51" i="13" s="1"/>
  <c r="BK51" i="13" s="1"/>
  <c r="BE51" i="13"/>
  <c r="BP51" i="13" s="1"/>
  <c r="CA51" i="13" s="1"/>
  <c r="BD51" i="13"/>
  <c r="BC51" i="13"/>
  <c r="BB51" i="13"/>
  <c r="BA51" i="13"/>
  <c r="AV51" i="13"/>
  <c r="AW51" i="13" s="1"/>
  <c r="AX51" i="13" s="1"/>
  <c r="AY51" i="13" s="1"/>
  <c r="AZ51" i="13" s="1"/>
  <c r="AK51" i="13"/>
  <c r="AL51" i="13" s="1"/>
  <c r="AM51" i="13" s="1"/>
  <c r="AN51" i="13" s="1"/>
  <c r="Z51" i="13"/>
  <c r="AA51" i="13" s="1"/>
  <c r="AB51" i="13" s="1"/>
  <c r="AC51" i="13" s="1"/>
  <c r="P51" i="13"/>
  <c r="Q51" i="13" s="1"/>
  <c r="R51" i="13" s="1"/>
  <c r="O51" i="13"/>
  <c r="M51" i="13"/>
  <c r="X51" i="13" s="1"/>
  <c r="AI51" i="13" s="1"/>
  <c r="FU50" i="13"/>
  <c r="FT50" i="13"/>
  <c r="FM50" i="13"/>
  <c r="FN50" i="13" s="1"/>
  <c r="FO50" i="13" s="1"/>
  <c r="FP50" i="13" s="1"/>
  <c r="FQ50" i="13" s="1"/>
  <c r="FR50" i="13" s="1"/>
  <c r="FS50" i="13" s="1"/>
  <c r="FJ50" i="13"/>
  <c r="FI50" i="13"/>
  <c r="FB50" i="13"/>
  <c r="FC50" i="13" s="1"/>
  <c r="FD50" i="13" s="1"/>
  <c r="FE50" i="13" s="1"/>
  <c r="FF50" i="13" s="1"/>
  <c r="FG50" i="13" s="1"/>
  <c r="FH50" i="13" s="1"/>
  <c r="EY50" i="13"/>
  <c r="EX50" i="13"/>
  <c r="EQ50" i="13"/>
  <c r="ER50" i="13" s="1"/>
  <c r="ES50" i="13" s="1"/>
  <c r="ET50" i="13" s="1"/>
  <c r="EU50" i="13" s="1"/>
  <c r="EV50" i="13" s="1"/>
  <c r="EW50" i="13" s="1"/>
  <c r="EO50" i="13"/>
  <c r="EZ50" i="13" s="1"/>
  <c r="FK50" i="13" s="1"/>
  <c r="EN50" i="13"/>
  <c r="EM50" i="13"/>
  <c r="EF50" i="13"/>
  <c r="EG50" i="13" s="1"/>
  <c r="EH50" i="13" s="1"/>
  <c r="EI50" i="13" s="1"/>
  <c r="EJ50" i="13" s="1"/>
  <c r="EK50" i="13" s="1"/>
  <c r="EL50" i="13" s="1"/>
  <c r="EC50" i="13"/>
  <c r="EB50" i="13"/>
  <c r="EA50" i="13"/>
  <c r="DU50" i="13"/>
  <c r="DV50" i="13" s="1"/>
  <c r="DW50" i="13" s="1"/>
  <c r="DX50" i="13" s="1"/>
  <c r="DY50" i="13" s="1"/>
  <c r="DZ50" i="13" s="1"/>
  <c r="DR50" i="13"/>
  <c r="DQ50" i="13"/>
  <c r="DP50" i="13"/>
  <c r="DJ50" i="13"/>
  <c r="DK50" i="13" s="1"/>
  <c r="DL50" i="13" s="1"/>
  <c r="DM50" i="13" s="1"/>
  <c r="DN50" i="13" s="1"/>
  <c r="DO50" i="13" s="1"/>
  <c r="DG50" i="13"/>
  <c r="DF50" i="13"/>
  <c r="DE50" i="13"/>
  <c r="CY50" i="13"/>
  <c r="CZ50" i="13" s="1"/>
  <c r="DA50" i="13" s="1"/>
  <c r="DB50" i="13" s="1"/>
  <c r="DC50" i="13" s="1"/>
  <c r="DD50" i="13" s="1"/>
  <c r="CW50" i="13"/>
  <c r="DH50" i="13" s="1"/>
  <c r="DS50" i="13" s="1"/>
  <c r="CV50" i="13"/>
  <c r="CU50" i="13"/>
  <c r="CT50" i="13"/>
  <c r="CN50" i="13"/>
  <c r="CO50" i="13" s="1"/>
  <c r="CP50" i="13" s="1"/>
  <c r="CQ50" i="13" s="1"/>
  <c r="CR50" i="13" s="1"/>
  <c r="CS50" i="13" s="1"/>
  <c r="CK50" i="13"/>
  <c r="CJ50" i="13"/>
  <c r="CI50" i="13"/>
  <c r="CH50" i="13"/>
  <c r="CC50" i="13"/>
  <c r="CD50" i="13" s="1"/>
  <c r="CE50" i="13" s="1"/>
  <c r="CF50" i="13" s="1"/>
  <c r="CG50" i="13" s="1"/>
  <c r="BZ50" i="13"/>
  <c r="BY50" i="13"/>
  <c r="BX50" i="13"/>
  <c r="BW50" i="13"/>
  <c r="BR50" i="13"/>
  <c r="BS50" i="13" s="1"/>
  <c r="BT50" i="13" s="1"/>
  <c r="BU50" i="13" s="1"/>
  <c r="BV50" i="13" s="1"/>
  <c r="BO50" i="13"/>
  <c r="BN50" i="13"/>
  <c r="BM50" i="13"/>
  <c r="BL50" i="13"/>
  <c r="BH50" i="13"/>
  <c r="BI50" i="13" s="1"/>
  <c r="BJ50" i="13" s="1"/>
  <c r="BK50" i="13" s="1"/>
  <c r="BG50" i="13"/>
  <c r="BE50" i="13"/>
  <c r="BP50" i="13" s="1"/>
  <c r="CA50" i="13" s="1"/>
  <c r="BD50" i="13"/>
  <c r="BC50" i="13"/>
  <c r="BB50" i="13"/>
  <c r="BA50" i="13"/>
  <c r="AV50" i="13"/>
  <c r="AW50" i="13" s="1"/>
  <c r="AX50" i="13" s="1"/>
  <c r="AY50" i="13" s="1"/>
  <c r="AZ50" i="13" s="1"/>
  <c r="AK50" i="13"/>
  <c r="AL50" i="13" s="1"/>
  <c r="AM50" i="13" s="1"/>
  <c r="AN50" i="13" s="1"/>
  <c r="Z50" i="13"/>
  <c r="AA50" i="13" s="1"/>
  <c r="AB50" i="13" s="1"/>
  <c r="AC50" i="13" s="1"/>
  <c r="O50" i="13"/>
  <c r="P50" i="13" s="1"/>
  <c r="Q50" i="13" s="1"/>
  <c r="R50" i="13" s="1"/>
  <c r="M50" i="13"/>
  <c r="X50" i="13" s="1"/>
  <c r="AI50" i="13" s="1"/>
  <c r="FU49" i="13"/>
  <c r="FT49" i="13"/>
  <c r="FM49" i="13"/>
  <c r="FN49" i="13" s="1"/>
  <c r="FO49" i="13" s="1"/>
  <c r="FP49" i="13" s="1"/>
  <c r="FQ49" i="13" s="1"/>
  <c r="FR49" i="13" s="1"/>
  <c r="FS49" i="13" s="1"/>
  <c r="FJ49" i="13"/>
  <c r="FI49" i="13"/>
  <c r="FB49" i="13"/>
  <c r="FC49" i="13" s="1"/>
  <c r="FD49" i="13" s="1"/>
  <c r="FE49" i="13" s="1"/>
  <c r="FF49" i="13" s="1"/>
  <c r="FG49" i="13" s="1"/>
  <c r="FH49" i="13" s="1"/>
  <c r="EY49" i="13"/>
  <c r="EX49" i="13"/>
  <c r="EQ49" i="13"/>
  <c r="ER49" i="13" s="1"/>
  <c r="ES49" i="13" s="1"/>
  <c r="ET49" i="13" s="1"/>
  <c r="EU49" i="13" s="1"/>
  <c r="EV49" i="13" s="1"/>
  <c r="EW49" i="13" s="1"/>
  <c r="EO49" i="13"/>
  <c r="EZ49" i="13" s="1"/>
  <c r="FK49" i="13" s="1"/>
  <c r="EN49" i="13"/>
  <c r="EM49" i="13"/>
  <c r="EF49" i="13"/>
  <c r="EG49" i="13" s="1"/>
  <c r="EH49" i="13" s="1"/>
  <c r="EI49" i="13" s="1"/>
  <c r="EJ49" i="13" s="1"/>
  <c r="EK49" i="13" s="1"/>
  <c r="EL49" i="13" s="1"/>
  <c r="EC49" i="13"/>
  <c r="EB49" i="13"/>
  <c r="EA49" i="13"/>
  <c r="DU49" i="13"/>
  <c r="DV49" i="13" s="1"/>
  <c r="DW49" i="13" s="1"/>
  <c r="DX49" i="13" s="1"/>
  <c r="DY49" i="13" s="1"/>
  <c r="DZ49" i="13" s="1"/>
  <c r="DR49" i="13"/>
  <c r="DQ49" i="13"/>
  <c r="DP49" i="13"/>
  <c r="DJ49" i="13"/>
  <c r="DK49" i="13" s="1"/>
  <c r="DL49" i="13" s="1"/>
  <c r="DM49" i="13" s="1"/>
  <c r="DN49" i="13" s="1"/>
  <c r="DO49" i="13" s="1"/>
  <c r="DG49" i="13"/>
  <c r="DF49" i="13"/>
  <c r="DE49" i="13"/>
  <c r="CY49" i="13"/>
  <c r="CZ49" i="13" s="1"/>
  <c r="DA49" i="13" s="1"/>
  <c r="DB49" i="13" s="1"/>
  <c r="DC49" i="13" s="1"/>
  <c r="DD49" i="13" s="1"/>
  <c r="CW49" i="13"/>
  <c r="DH49" i="13" s="1"/>
  <c r="DS49" i="13" s="1"/>
  <c r="CV49" i="13"/>
  <c r="CU49" i="13"/>
  <c r="CT49" i="13"/>
  <c r="CN49" i="13"/>
  <c r="CO49" i="13" s="1"/>
  <c r="CP49" i="13" s="1"/>
  <c r="CQ49" i="13" s="1"/>
  <c r="CR49" i="13" s="1"/>
  <c r="CS49" i="13" s="1"/>
  <c r="CK49" i="13"/>
  <c r="CJ49" i="13"/>
  <c r="CI49" i="13"/>
  <c r="CH49" i="13"/>
  <c r="CC49" i="13"/>
  <c r="CD49" i="13" s="1"/>
  <c r="CE49" i="13" s="1"/>
  <c r="CF49" i="13" s="1"/>
  <c r="CG49" i="13" s="1"/>
  <c r="BZ49" i="13"/>
  <c r="BY49" i="13"/>
  <c r="BX49" i="13"/>
  <c r="BW49" i="13"/>
  <c r="BR49" i="13"/>
  <c r="BS49" i="13" s="1"/>
  <c r="BT49" i="13" s="1"/>
  <c r="BU49" i="13" s="1"/>
  <c r="BV49" i="13" s="1"/>
  <c r="BO49" i="13"/>
  <c r="BN49" i="13"/>
  <c r="BM49" i="13"/>
  <c r="BL49" i="13"/>
  <c r="BG49" i="13"/>
  <c r="BH49" i="13" s="1"/>
  <c r="BI49" i="13" s="1"/>
  <c r="BJ49" i="13" s="1"/>
  <c r="BK49" i="13" s="1"/>
  <c r="BE49" i="13"/>
  <c r="BP49" i="13" s="1"/>
  <c r="CA49" i="13" s="1"/>
  <c r="BD49" i="13"/>
  <c r="BC49" i="13"/>
  <c r="BB49" i="13"/>
  <c r="BA49" i="13"/>
  <c r="AW49" i="13"/>
  <c r="AX49" i="13" s="1"/>
  <c r="AY49" i="13" s="1"/>
  <c r="AZ49" i="13" s="1"/>
  <c r="AV49" i="13"/>
  <c r="AK49" i="13"/>
  <c r="AL49" i="13" s="1"/>
  <c r="AM49" i="13" s="1"/>
  <c r="AN49" i="13" s="1"/>
  <c r="Z49" i="13"/>
  <c r="AA49" i="13" s="1"/>
  <c r="AB49" i="13" s="1"/>
  <c r="AC49" i="13" s="1"/>
  <c r="O49" i="13"/>
  <c r="P49" i="13" s="1"/>
  <c r="Q49" i="13" s="1"/>
  <c r="R49" i="13" s="1"/>
  <c r="M49" i="13"/>
  <c r="X49" i="13" s="1"/>
  <c r="AI49" i="13" s="1"/>
  <c r="C46" i="13"/>
  <c r="D46" i="13" s="1"/>
  <c r="E46" i="13" s="1"/>
  <c r="F46" i="13" s="1"/>
  <c r="G46" i="13" s="1"/>
  <c r="H46" i="13" s="1"/>
  <c r="I46" i="13" s="1"/>
  <c r="J46" i="13" s="1"/>
  <c r="K46" i="13" s="1"/>
  <c r="L46" i="13" s="1"/>
  <c r="M46" i="13" s="1"/>
  <c r="N46" i="13" s="1"/>
  <c r="O46" i="13" s="1"/>
  <c r="P46" i="13" s="1"/>
  <c r="Q46" i="13" s="1"/>
  <c r="R46" i="13" s="1"/>
  <c r="S46" i="13" s="1"/>
  <c r="T46" i="13" s="1"/>
  <c r="U46" i="13" s="1"/>
  <c r="V46" i="13" s="1"/>
  <c r="W46" i="13" s="1"/>
  <c r="X46" i="13" s="1"/>
  <c r="Y46" i="13" s="1"/>
  <c r="Z46" i="13" s="1"/>
  <c r="AA46" i="13" s="1"/>
  <c r="AB46" i="13" s="1"/>
  <c r="AC46" i="13" s="1"/>
  <c r="AD46" i="13" s="1"/>
  <c r="AE46" i="13" s="1"/>
  <c r="AF46" i="13" s="1"/>
  <c r="AG46" i="13" s="1"/>
  <c r="AH46" i="13" s="1"/>
  <c r="AI46" i="13" s="1"/>
  <c r="AJ46" i="13" s="1"/>
  <c r="AK46" i="13" s="1"/>
  <c r="AL46" i="13" s="1"/>
  <c r="AM46" i="13" s="1"/>
  <c r="AN46" i="13" s="1"/>
  <c r="AO46" i="13" s="1"/>
  <c r="AP46" i="13" s="1"/>
  <c r="AQ46" i="13" s="1"/>
  <c r="AR46" i="13" s="1"/>
  <c r="AS46" i="13" s="1"/>
  <c r="AT46" i="13" s="1"/>
  <c r="AU46" i="13" s="1"/>
  <c r="AV46" i="13" s="1"/>
  <c r="AW46" i="13" s="1"/>
  <c r="AX46" i="13" s="1"/>
  <c r="AY46" i="13" s="1"/>
  <c r="AZ46" i="13" s="1"/>
  <c r="BA46" i="13" s="1"/>
  <c r="BB46" i="13" s="1"/>
  <c r="BC46" i="13" s="1"/>
  <c r="BD46" i="13" s="1"/>
  <c r="BE46" i="13" s="1"/>
  <c r="BF46" i="13" s="1"/>
  <c r="BG46" i="13" s="1"/>
  <c r="BH46" i="13" s="1"/>
  <c r="BI46" i="13" s="1"/>
  <c r="BJ46" i="13" s="1"/>
  <c r="BK46" i="13" s="1"/>
  <c r="BL46" i="13" s="1"/>
  <c r="BM46" i="13" s="1"/>
  <c r="BN46" i="13" s="1"/>
  <c r="BO46" i="13" s="1"/>
  <c r="BP46" i="13" s="1"/>
  <c r="BQ46" i="13" s="1"/>
  <c r="BR46" i="13" s="1"/>
  <c r="BS46" i="13" s="1"/>
  <c r="BT46" i="13" s="1"/>
  <c r="BU46" i="13" s="1"/>
  <c r="BV46" i="13" s="1"/>
  <c r="BW46" i="13" s="1"/>
  <c r="BX46" i="13" s="1"/>
  <c r="BY46" i="13" s="1"/>
  <c r="BZ46" i="13" s="1"/>
  <c r="CA46" i="13" s="1"/>
  <c r="CB46" i="13" s="1"/>
  <c r="CC46" i="13" s="1"/>
  <c r="CD46" i="13" s="1"/>
  <c r="CE46" i="13" s="1"/>
  <c r="CF46" i="13" s="1"/>
  <c r="CG46" i="13" s="1"/>
  <c r="CH46" i="13" s="1"/>
  <c r="CI46" i="13" s="1"/>
  <c r="CJ46" i="13" s="1"/>
  <c r="CK46" i="13" s="1"/>
  <c r="CL46" i="13" s="1"/>
  <c r="CM46" i="13" s="1"/>
  <c r="CN46" i="13" s="1"/>
  <c r="CO46" i="13" s="1"/>
  <c r="CP46" i="13" s="1"/>
  <c r="CQ46" i="13" s="1"/>
  <c r="CR46" i="13" s="1"/>
  <c r="CS46" i="13" s="1"/>
  <c r="CT46" i="13" s="1"/>
  <c r="CU46" i="13" s="1"/>
  <c r="CV46" i="13" s="1"/>
  <c r="CW46" i="13" s="1"/>
  <c r="CX46" i="13" s="1"/>
  <c r="CY46" i="13" s="1"/>
  <c r="CZ46" i="13" s="1"/>
  <c r="DA46" i="13" s="1"/>
  <c r="DB46" i="13" s="1"/>
  <c r="DC46" i="13" s="1"/>
  <c r="DD46" i="13" s="1"/>
  <c r="DE46" i="13" s="1"/>
  <c r="DF46" i="13" s="1"/>
  <c r="DG46" i="13" s="1"/>
  <c r="DH46" i="13" s="1"/>
  <c r="DI46" i="13" s="1"/>
  <c r="DJ46" i="13" s="1"/>
  <c r="DK46" i="13" s="1"/>
  <c r="DL46" i="13" s="1"/>
  <c r="DM46" i="13" s="1"/>
  <c r="DN46" i="13" s="1"/>
  <c r="DO46" i="13" s="1"/>
  <c r="DP46" i="13" s="1"/>
  <c r="DQ46" i="13" s="1"/>
  <c r="DR46" i="13" s="1"/>
  <c r="DS46" i="13" s="1"/>
  <c r="DT46" i="13" s="1"/>
  <c r="DU46" i="13" s="1"/>
  <c r="DV46" i="13" s="1"/>
  <c r="DW46" i="13" s="1"/>
  <c r="DX46" i="13" s="1"/>
  <c r="DY46" i="13" s="1"/>
  <c r="DZ46" i="13" s="1"/>
  <c r="EA46" i="13" s="1"/>
  <c r="EB46" i="13" s="1"/>
  <c r="EC46" i="13" s="1"/>
  <c r="ED46" i="13" s="1"/>
  <c r="EE46" i="13" s="1"/>
  <c r="EF46" i="13" s="1"/>
  <c r="EG46" i="13" s="1"/>
  <c r="EH46" i="13" s="1"/>
  <c r="EI46" i="13" s="1"/>
  <c r="EJ46" i="13" s="1"/>
  <c r="EK46" i="13" s="1"/>
  <c r="EL46" i="13" s="1"/>
  <c r="EM46" i="13" s="1"/>
  <c r="EN46" i="13" s="1"/>
  <c r="EO46" i="13" s="1"/>
  <c r="EP46" i="13" s="1"/>
  <c r="EQ46" i="13" s="1"/>
  <c r="ER46" i="13" s="1"/>
  <c r="ES46" i="13" s="1"/>
  <c r="ET46" i="13" s="1"/>
  <c r="EU46" i="13" s="1"/>
  <c r="EV46" i="13" s="1"/>
  <c r="EW46" i="13" s="1"/>
  <c r="EX46" i="13" s="1"/>
  <c r="EY46" i="13" s="1"/>
  <c r="EZ46" i="13" s="1"/>
  <c r="FA46" i="13" s="1"/>
  <c r="FB46" i="13" s="1"/>
  <c r="FC46" i="13" s="1"/>
  <c r="FD46" i="13" s="1"/>
  <c r="FE46" i="13" s="1"/>
  <c r="FF46" i="13" s="1"/>
  <c r="FG46" i="13" s="1"/>
  <c r="FH46" i="13" s="1"/>
  <c r="FI46" i="13" s="1"/>
  <c r="FJ46" i="13" s="1"/>
  <c r="FK46" i="13" s="1"/>
  <c r="FL46" i="13" s="1"/>
  <c r="FM46" i="13" s="1"/>
  <c r="FN46" i="13" s="1"/>
  <c r="FO46" i="13" s="1"/>
  <c r="FP46" i="13" s="1"/>
  <c r="FQ46" i="13" s="1"/>
  <c r="FR46" i="13" s="1"/>
  <c r="FS46" i="13" s="1"/>
  <c r="FT46" i="13" s="1"/>
  <c r="FU46" i="13" s="1"/>
  <c r="I8" i="13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I20" i="13" s="1"/>
  <c r="I21" i="13" s="1"/>
  <c r="I22" i="13" s="1"/>
  <c r="I23" i="13" s="1"/>
  <c r="I24" i="13" s="1"/>
  <c r="I25" i="13" s="1"/>
  <c r="I26" i="13" s="1"/>
  <c r="AD3" i="77"/>
  <c r="AC3" i="77"/>
  <c r="AD3" i="76"/>
  <c r="AC3" i="76"/>
  <c r="P3" i="76" s="1"/>
  <c r="AD3" i="75"/>
  <c r="AC3" i="75"/>
  <c r="AD3" i="74"/>
  <c r="AC3" i="74"/>
  <c r="AD3" i="73"/>
  <c r="AC3" i="73"/>
  <c r="P3" i="73" s="1"/>
  <c r="AD3" i="72"/>
  <c r="AC3" i="72"/>
  <c r="AD3" i="71"/>
  <c r="AC3" i="71"/>
  <c r="AD3" i="70"/>
  <c r="AC3" i="70"/>
  <c r="AD3" i="65"/>
  <c r="AC3" i="65"/>
  <c r="AD3" i="64"/>
  <c r="AC3" i="64"/>
  <c r="P3" i="64" s="1"/>
  <c r="AD3" i="63"/>
  <c r="AC3" i="63"/>
  <c r="AD3" i="62"/>
  <c r="AC3" i="62"/>
  <c r="BI3" i="54"/>
  <c r="BH3" i="54"/>
  <c r="AP3" i="54" s="1"/>
  <c r="BI3" i="59"/>
  <c r="BH3" i="59"/>
  <c r="BI3" i="57"/>
  <c r="BH3" i="57"/>
  <c r="BI3" i="58"/>
  <c r="BH3" i="58"/>
  <c r="BI3" i="55"/>
  <c r="BH3" i="55"/>
  <c r="AC3" i="6"/>
  <c r="AD3" i="6"/>
  <c r="BI3" i="16"/>
  <c r="BH3" i="16"/>
  <c r="BG3" i="16"/>
  <c r="H2" i="13" a="1"/>
  <c r="H2" i="13" s="1"/>
  <c r="J12" i="13" s="1"/>
  <c r="J13" i="13" s="1"/>
  <c r="J14" i="13" s="1"/>
  <c r="J15" i="13" s="1"/>
  <c r="J16" i="13" s="1"/>
  <c r="H1" i="13" a="1"/>
  <c r="H1" i="13" s="1"/>
  <c r="B9" i="13" s="1"/>
  <c r="W3" i="83"/>
  <c r="V1" i="83"/>
  <c r="P1" i="83"/>
  <c r="W3" i="82"/>
  <c r="V1" i="82"/>
  <c r="P1" i="82"/>
  <c r="W3" i="81"/>
  <c r="V1" i="81"/>
  <c r="P1" i="81"/>
  <c r="W3" i="80"/>
  <c r="V1" i="80"/>
  <c r="P1" i="80"/>
  <c r="W3" i="79"/>
  <c r="V1" i="79"/>
  <c r="P1" i="79"/>
  <c r="W3" i="78"/>
  <c r="V1" i="78"/>
  <c r="P1" i="78"/>
  <c r="V3" i="77"/>
  <c r="U1" i="77"/>
  <c r="O1" i="77"/>
  <c r="V3" i="76"/>
  <c r="U1" i="76"/>
  <c r="O1" i="76"/>
  <c r="V3" i="75"/>
  <c r="U1" i="75"/>
  <c r="O1" i="75"/>
  <c r="V3" i="74"/>
  <c r="U1" i="74"/>
  <c r="O1" i="74"/>
  <c r="V3" i="73"/>
  <c r="U1" i="73"/>
  <c r="O1" i="73"/>
  <c r="V3" i="72"/>
  <c r="U1" i="72"/>
  <c r="O1" i="72"/>
  <c r="V3" i="71"/>
  <c r="U1" i="71"/>
  <c r="O1" i="71"/>
  <c r="V3" i="70"/>
  <c r="U1" i="70"/>
  <c r="O1" i="70"/>
  <c r="W3" i="69"/>
  <c r="V1" i="69"/>
  <c r="P1" i="69"/>
  <c r="W3" i="68"/>
  <c r="V1" i="68"/>
  <c r="P1" i="68"/>
  <c r="W3" i="67"/>
  <c r="V1" i="67"/>
  <c r="P1" i="67"/>
  <c r="W3" i="66"/>
  <c r="V1" i="66"/>
  <c r="P1" i="66"/>
  <c r="V3" i="65"/>
  <c r="U1" i="65"/>
  <c r="O1" i="65"/>
  <c r="V3" i="64"/>
  <c r="U1" i="64"/>
  <c r="O1" i="64"/>
  <c r="V3" i="63"/>
  <c r="U1" i="63"/>
  <c r="O1" i="63"/>
  <c r="V3" i="62"/>
  <c r="U1" i="62"/>
  <c r="O1" i="62"/>
  <c r="BB3" i="61"/>
  <c r="BA1" i="61"/>
  <c r="AJ1" i="61"/>
  <c r="BB3" i="60"/>
  <c r="BA1" i="60"/>
  <c r="AJ1" i="60"/>
  <c r="BA3" i="59"/>
  <c r="T3" i="59"/>
  <c r="AZ1" i="59"/>
  <c r="AI1" i="59"/>
  <c r="BA3" i="58"/>
  <c r="T3" i="58"/>
  <c r="AZ1" i="58"/>
  <c r="AI1" i="58"/>
  <c r="BA3" i="57"/>
  <c r="T3" i="57"/>
  <c r="AZ1" i="57"/>
  <c r="AI1" i="57"/>
  <c r="BA3" i="55"/>
  <c r="T3" i="55"/>
  <c r="AZ1" i="55"/>
  <c r="AI1" i="55"/>
  <c r="AA3" i="54"/>
  <c r="V3" i="54"/>
  <c r="AZ1" i="54"/>
  <c r="AI1" i="54"/>
  <c r="W3" i="53"/>
  <c r="V1" i="53"/>
  <c r="P1" i="53"/>
  <c r="V3" i="6"/>
  <c r="U1" i="6"/>
  <c r="O1" i="6"/>
  <c r="BB3" i="52"/>
  <c r="BA1" i="52"/>
  <c r="AJ1" i="52"/>
  <c r="BA3" i="16"/>
  <c r="AZ1" i="16"/>
  <c r="AI1" i="16"/>
  <c r="T3" i="16"/>
  <c r="N7" i="13" l="1"/>
  <c r="N8" i="13" s="1"/>
  <c r="N9" i="13" s="1"/>
  <c r="N10" i="13" s="1"/>
  <c r="N11" i="13" s="1"/>
  <c r="N12" i="13" s="1"/>
  <c r="N13" i="13" s="1"/>
  <c r="L13" i="13"/>
  <c r="L14" i="13" s="1"/>
  <c r="L15" i="13" s="1"/>
  <c r="L16" i="13" s="1"/>
  <c r="L17" i="13" s="1"/>
  <c r="L18" i="13" s="1"/>
  <c r="N14" i="13"/>
  <c r="N15" i="13" s="1"/>
  <c r="N16" i="13" s="1"/>
  <c r="N17" i="13" s="1"/>
  <c r="N18" i="13" s="1"/>
  <c r="N19" i="13" s="1"/>
  <c r="N20" i="13" s="1"/>
  <c r="P15" i="13"/>
  <c r="P16" i="13" s="1"/>
  <c r="P17" i="13" s="1"/>
  <c r="P18" i="13" s="1"/>
  <c r="P19" i="13" s="1"/>
  <c r="P20" i="13" s="1"/>
  <c r="P21" i="13" s="1"/>
  <c r="P22" i="13" s="1"/>
  <c r="L7" i="13"/>
  <c r="L8" i="13" s="1"/>
  <c r="L9" i="13" s="1"/>
  <c r="L10" i="13" s="1"/>
  <c r="L11" i="13" s="1"/>
  <c r="L12" i="13" s="1"/>
  <c r="AP3" i="57"/>
  <c r="P3" i="63"/>
  <c r="P3" i="71"/>
  <c r="P3" i="75"/>
  <c r="P7" i="13"/>
  <c r="P8" i="13" s="1"/>
  <c r="P9" i="13" s="1"/>
  <c r="P10" i="13" s="1"/>
  <c r="P11" i="13" s="1"/>
  <c r="P12" i="13" s="1"/>
  <c r="P13" i="13" s="1"/>
  <c r="P14" i="13" s="1"/>
  <c r="AP3" i="16"/>
  <c r="AP3" i="58"/>
  <c r="P3" i="62"/>
  <c r="P3" i="70"/>
  <c r="J7" i="13"/>
  <c r="J8" i="13" s="1"/>
  <c r="J9" i="13" s="1"/>
  <c r="J10" i="13" s="1"/>
  <c r="J11" i="13" s="1"/>
  <c r="B4" i="13"/>
  <c r="B12" i="13" s="1"/>
  <c r="B20" i="13" s="1"/>
  <c r="B7" i="13"/>
  <c r="B3" i="13"/>
  <c r="B8" i="13"/>
  <c r="B6" i="13"/>
  <c r="B5" i="13"/>
  <c r="B17" i="13"/>
  <c r="B25" i="13" s="1"/>
  <c r="C9" i="13"/>
  <c r="P3" i="74"/>
  <c r="AP3" i="55"/>
  <c r="P3" i="65"/>
  <c r="AI3" i="54"/>
  <c r="AI3" i="16"/>
  <c r="P3" i="72"/>
  <c r="P3" i="77"/>
  <c r="P3" i="6"/>
  <c r="AP3" i="59"/>
  <c r="N1" i="57"/>
  <c r="N1" i="16"/>
  <c r="G1" i="82"/>
  <c r="G1" i="80"/>
  <c r="G1" i="78"/>
  <c r="F1" i="76"/>
  <c r="F1" i="74"/>
  <c r="F1" i="72"/>
  <c r="F1" i="70"/>
  <c r="G1" i="68"/>
  <c r="G1" i="66"/>
  <c r="F1" i="64"/>
  <c r="F1" i="62"/>
  <c r="O1" i="60"/>
  <c r="N1" i="54"/>
  <c r="F1" i="6"/>
  <c r="N1" i="58"/>
  <c r="O1" i="52"/>
  <c r="G1" i="83"/>
  <c r="G1" i="81"/>
  <c r="G1" i="79"/>
  <c r="F1" i="77"/>
  <c r="F1" i="75"/>
  <c r="F1" i="73"/>
  <c r="F1" i="71"/>
  <c r="G1" i="69"/>
  <c r="G1" i="67"/>
  <c r="F1" i="65"/>
  <c r="F1" i="63"/>
  <c r="O1" i="61"/>
  <c r="N1" i="55"/>
  <c r="N1" i="59"/>
  <c r="G1" i="53"/>
  <c r="M1" i="81"/>
  <c r="L1" i="77"/>
  <c r="L1" i="73"/>
  <c r="M1" i="69"/>
  <c r="L1" i="65"/>
  <c r="Z1" i="61"/>
  <c r="C3" i="57"/>
  <c r="C3" i="6"/>
  <c r="L1" i="6"/>
  <c r="Y1" i="58"/>
  <c r="BG3" i="58" s="1"/>
  <c r="AI3" i="58" s="1"/>
  <c r="Z1" i="52"/>
  <c r="L1" i="72"/>
  <c r="Z1" i="60"/>
  <c r="C3" i="78"/>
  <c r="C3" i="83"/>
  <c r="C3" i="79"/>
  <c r="C3" i="75"/>
  <c r="C3" i="71"/>
  <c r="C3" i="67"/>
  <c r="C3" i="63"/>
  <c r="C3" i="58"/>
  <c r="C3" i="52"/>
  <c r="C3" i="80"/>
  <c r="C3" i="76"/>
  <c r="C3" i="72"/>
  <c r="C3" i="68"/>
  <c r="C3" i="64"/>
  <c r="C3" i="60"/>
  <c r="Y1" i="57"/>
  <c r="BG3" i="57" s="1"/>
  <c r="AI3" i="57" s="1"/>
  <c r="M1" i="83"/>
  <c r="M1" i="67"/>
  <c r="C3" i="77"/>
  <c r="L1" i="76"/>
  <c r="L1" i="64"/>
  <c r="C3" i="62"/>
  <c r="C3" i="53"/>
  <c r="M1" i="82"/>
  <c r="M1" i="78"/>
  <c r="L1" i="74"/>
  <c r="L1" i="70"/>
  <c r="M1" i="66"/>
  <c r="L1" i="62"/>
  <c r="C3" i="59"/>
  <c r="Y1" i="55"/>
  <c r="BG3" i="55" s="1"/>
  <c r="AI3" i="55" s="1"/>
  <c r="C3" i="16"/>
  <c r="M1" i="53"/>
  <c r="M1" i="79"/>
  <c r="L1" i="75"/>
  <c r="L1" i="71"/>
  <c r="L1" i="63"/>
  <c r="C3" i="69"/>
  <c r="C3" i="61"/>
  <c r="Y1" i="54"/>
  <c r="BG3" i="54" s="1"/>
  <c r="M1" i="68"/>
  <c r="C3" i="82"/>
  <c r="C3" i="70"/>
  <c r="C3" i="55"/>
  <c r="M1" i="80"/>
  <c r="C3" i="81"/>
  <c r="C3" i="73"/>
  <c r="C3" i="65"/>
  <c r="Y1" i="59"/>
  <c r="BG3" i="59" s="1"/>
  <c r="AI3" i="59" s="1"/>
  <c r="C3" i="54"/>
  <c r="B2" i="13"/>
  <c r="C3" i="74"/>
  <c r="C3" i="66"/>
  <c r="C4" i="13" l="1"/>
  <c r="B13" i="13"/>
  <c r="B21" i="13" s="1"/>
  <c r="C5" i="13"/>
  <c r="C6" i="13"/>
  <c r="B14" i="13"/>
  <c r="B22" i="13" s="1"/>
  <c r="B16" i="13"/>
  <c r="B24" i="13" s="1"/>
  <c r="C8" i="13"/>
  <c r="C3" i="13"/>
  <c r="B11" i="13"/>
  <c r="B19" i="13" s="1"/>
  <c r="C2" i="13"/>
  <c r="B10" i="13"/>
  <c r="B18" i="13" s="1"/>
  <c r="C7" i="13"/>
  <c r="B15" i="13"/>
  <c r="B23" i="13" s="1"/>
  <c r="I3" i="62"/>
  <c r="AB3" i="62"/>
  <c r="M3" i="62" s="1"/>
  <c r="I3" i="77"/>
  <c r="AB3" i="77"/>
  <c r="M3" i="77" s="1"/>
  <c r="I3" i="63"/>
  <c r="AB3" i="63"/>
  <c r="M3" i="63" s="1"/>
  <c r="I3" i="71"/>
  <c r="AB3" i="71"/>
  <c r="M3" i="71" s="1"/>
  <c r="I3" i="64"/>
  <c r="AB3" i="64"/>
  <c r="M3" i="64" s="1"/>
  <c r="I3" i="75"/>
  <c r="AB3" i="75"/>
  <c r="M3" i="75" s="1"/>
  <c r="I3" i="76"/>
  <c r="AB3" i="76"/>
  <c r="M3" i="76" s="1"/>
  <c r="I3" i="72"/>
  <c r="AB3" i="72"/>
  <c r="M3" i="72" s="1"/>
  <c r="I3" i="65"/>
  <c r="AB3" i="65"/>
  <c r="M3" i="65" s="1"/>
  <c r="I3" i="70"/>
  <c r="AB3" i="70"/>
  <c r="M3" i="70" s="1"/>
  <c r="I3" i="6"/>
  <c r="AB3" i="6"/>
  <c r="M3" i="6" s="1"/>
  <c r="I3" i="74"/>
  <c r="AB3" i="74"/>
  <c r="M3" i="74" s="1"/>
  <c r="I3" i="73"/>
  <c r="AB3" i="73"/>
  <c r="M3" i="73" s="1"/>
  <c r="J3" i="13" l="1"/>
  <c r="Y19" i="83" s="1"/>
  <c r="X19" i="6"/>
  <c r="X25" i="65"/>
  <c r="X24" i="64"/>
  <c r="BD20" i="60"/>
  <c r="X13" i="6"/>
  <c r="X20" i="6"/>
  <c r="X10" i="62"/>
  <c r="BD23" i="61"/>
  <c r="BC9" i="59"/>
  <c r="BC14" i="58"/>
  <c r="Y21" i="69"/>
  <c r="Y9" i="69"/>
  <c r="Y13" i="66"/>
  <c r="X18" i="65"/>
  <c r="X13" i="62"/>
  <c r="BD19" i="61"/>
  <c r="BD18" i="60"/>
  <c r="BC12" i="59"/>
  <c r="BC23" i="54"/>
  <c r="Y18" i="53"/>
  <c r="Y7" i="53"/>
  <c r="X17" i="6"/>
  <c r="Y11" i="67"/>
  <c r="Y22" i="66"/>
  <c r="X14" i="64"/>
  <c r="X10" i="64"/>
  <c r="BD5" i="61"/>
  <c r="BD23" i="60"/>
  <c r="BD6" i="60"/>
  <c r="BC17" i="59"/>
  <c r="BC18" i="54"/>
  <c r="BC10" i="54"/>
  <c r="Y25" i="66"/>
  <c r="X24" i="65"/>
  <c r="Y22" i="53"/>
  <c r="X12" i="6"/>
  <c r="X20" i="63"/>
  <c r="X22" i="6"/>
  <c r="X13" i="64"/>
  <c r="BC20" i="55"/>
  <c r="Y21" i="53"/>
  <c r="X23" i="6"/>
  <c r="BC17" i="58"/>
  <c r="BC9" i="55"/>
  <c r="Y8" i="67"/>
  <c r="BC5" i="57"/>
  <c r="BD17" i="60"/>
  <c r="BC14" i="59"/>
  <c r="BC13" i="57"/>
  <c r="BC17" i="55"/>
  <c r="Y14" i="53"/>
  <c r="X18" i="6"/>
  <c r="Y8" i="68"/>
  <c r="X8" i="64"/>
  <c r="BC7" i="57"/>
  <c r="Y11" i="53"/>
  <c r="X18" i="64"/>
  <c r="BC23" i="59"/>
  <c r="BD24" i="52"/>
  <c r="BD23" i="52"/>
  <c r="BD8" i="52"/>
  <c r="BD22" i="52"/>
  <c r="BD6" i="52"/>
  <c r="BD20" i="52"/>
  <c r="BD13" i="52"/>
  <c r="BD19" i="52"/>
  <c r="BD12" i="52"/>
  <c r="BC6" i="16"/>
  <c r="BC13" i="16"/>
  <c r="BC24" i="16"/>
  <c r="BC14" i="16"/>
  <c r="BC9" i="16"/>
  <c r="BC5" i="16"/>
  <c r="BC10" i="16"/>
  <c r="BC17" i="16"/>
  <c r="BC12" i="16"/>
  <c r="BC18" i="16"/>
  <c r="BD17" i="61" l="1"/>
  <c r="X9" i="65"/>
  <c r="Z9" i="65" s="1"/>
  <c r="X8" i="62"/>
  <c r="Y6" i="66"/>
  <c r="AA6" i="66" s="1"/>
  <c r="BC10" i="55"/>
  <c r="BE10" i="55" s="1"/>
  <c r="BC22" i="55"/>
  <c r="BE22" i="55" s="1"/>
  <c r="X7" i="63"/>
  <c r="Y7" i="63" s="1"/>
  <c r="Y24" i="67"/>
  <c r="AA24" i="67" s="1"/>
  <c r="BC7" i="55"/>
  <c r="X19" i="62"/>
  <c r="Y12" i="66"/>
  <c r="Y8" i="66"/>
  <c r="AA8" i="66" s="1"/>
  <c r="X8" i="65"/>
  <c r="Y8" i="65" s="1"/>
  <c r="BC21" i="16"/>
  <c r="BE21" i="16" s="1"/>
  <c r="BC19" i="16"/>
  <c r="BE19" i="16" s="1"/>
  <c r="BD7" i="52"/>
  <c r="BE7" i="52" s="1"/>
  <c r="BC23" i="57"/>
  <c r="BC13" i="54"/>
  <c r="BC12" i="58"/>
  <c r="Y14" i="68"/>
  <c r="AA14" i="68" s="1"/>
  <c r="X12" i="64"/>
  <c r="Y24" i="68"/>
  <c r="AA24" i="68" s="1"/>
  <c r="X16" i="63"/>
  <c r="Y16" i="63" s="1"/>
  <c r="BC8" i="57"/>
  <c r="BD8" i="57" s="1"/>
  <c r="X17" i="63"/>
  <c r="Y6" i="68"/>
  <c r="Z6" i="68" s="1"/>
  <c r="BC9" i="57"/>
  <c r="X11" i="64"/>
  <c r="Y19" i="53"/>
  <c r="AA19" i="53" s="1"/>
  <c r="Y14" i="66"/>
  <c r="Z14" i="66" s="1"/>
  <c r="X14" i="65"/>
  <c r="Z14" i="65" s="1"/>
  <c r="BC9" i="54"/>
  <c r="BD9" i="54" s="1"/>
  <c r="BC24" i="54"/>
  <c r="BC23" i="16"/>
  <c r="BC15" i="16"/>
  <c r="BD10" i="52"/>
  <c r="BF10" i="52" s="1"/>
  <c r="BD15" i="52"/>
  <c r="BE15" i="52" s="1"/>
  <c r="BC5" i="59"/>
  <c r="BD21" i="61"/>
  <c r="BE21" i="61" s="1"/>
  <c r="BD14" i="60"/>
  <c r="BF14" i="60" s="1"/>
  <c r="Y24" i="53"/>
  <c r="Y14" i="67"/>
  <c r="Y12" i="69"/>
  <c r="X17" i="64"/>
  <c r="Z17" i="64" s="1"/>
  <c r="BC13" i="58"/>
  <c r="X21" i="63"/>
  <c r="Y21" i="63" s="1"/>
  <c r="Y15" i="69"/>
  <c r="AA15" i="69" s="1"/>
  <c r="BC14" i="57"/>
  <c r="BE14" i="57" s="1"/>
  <c r="X12" i="65"/>
  <c r="BC20" i="54"/>
  <c r="Y7" i="66"/>
  <c r="X25" i="64"/>
  <c r="BC22" i="16"/>
  <c r="BC7" i="16"/>
  <c r="BE7" i="16" s="1"/>
  <c r="BD5" i="52"/>
  <c r="BE5" i="52" s="1"/>
  <c r="BD16" i="52"/>
  <c r="BE16" i="52" s="1"/>
  <c r="BC8" i="58"/>
  <c r="BC13" i="55"/>
  <c r="BE13" i="55" s="1"/>
  <c r="BC16" i="58"/>
  <c r="BC16" i="54"/>
  <c r="BC17" i="54"/>
  <c r="BD17" i="54" s="1"/>
  <c r="BC14" i="55"/>
  <c r="BE14" i="55" s="1"/>
  <c r="X14" i="6"/>
  <c r="Z14" i="6" s="1"/>
  <c r="BD12" i="60"/>
  <c r="BF12" i="60" s="1"/>
  <c r="Y16" i="66"/>
  <c r="Y12" i="53"/>
  <c r="BD9" i="61"/>
  <c r="Y17" i="66"/>
  <c r="AA17" i="66" s="1"/>
  <c r="BD8" i="60"/>
  <c r="BE8" i="60" s="1"/>
  <c r="BD13" i="60"/>
  <c r="BE13" i="60" s="1"/>
  <c r="X8" i="76"/>
  <c r="Z8" i="76" s="1"/>
  <c r="X10" i="72"/>
  <c r="Z10" i="72" s="1"/>
  <c r="BC6" i="54"/>
  <c r="BC11" i="59"/>
  <c r="BE11" i="59" s="1"/>
  <c r="X25" i="77"/>
  <c r="X12" i="74"/>
  <c r="Z12" i="74" s="1"/>
  <c r="Y25" i="81"/>
  <c r="Z25" i="81" s="1"/>
  <c r="X19" i="73"/>
  <c r="Y19" i="73" s="1"/>
  <c r="BD5" i="60"/>
  <c r="BF5" i="60" s="1"/>
  <c r="X24" i="63"/>
  <c r="Y24" i="63" s="1"/>
  <c r="B24" i="63" s="1"/>
  <c r="D24" i="63" s="1"/>
  <c r="BC24" i="59"/>
  <c r="X25" i="63"/>
  <c r="Z25" i="63" s="1"/>
  <c r="BD22" i="61"/>
  <c r="BF22" i="61" s="1"/>
  <c r="X25" i="6"/>
  <c r="Z25" i="6" s="1"/>
  <c r="Y19" i="68"/>
  <c r="Z19" i="68" s="1"/>
  <c r="BC18" i="57"/>
  <c r="BD18" i="57" s="1"/>
  <c r="BC24" i="55"/>
  <c r="BE24" i="55" s="1"/>
  <c r="BC21" i="55"/>
  <c r="BD21" i="55" s="1"/>
  <c r="B21" i="55" s="1"/>
  <c r="D21" i="55" s="1"/>
  <c r="X10" i="6"/>
  <c r="BC18" i="58"/>
  <c r="BE18" i="58" s="1"/>
  <c r="BD18" i="61"/>
  <c r="BF18" i="61" s="1"/>
  <c r="X19" i="64"/>
  <c r="Y19" i="64" s="1"/>
  <c r="Y11" i="68"/>
  <c r="AA11" i="68" s="1"/>
  <c r="BC11" i="54"/>
  <c r="BE11" i="54" s="1"/>
  <c r="BC18" i="59"/>
  <c r="BE18" i="59" s="1"/>
  <c r="X22" i="62"/>
  <c r="Y22" i="62" s="1"/>
  <c r="B22" i="62" s="1"/>
  <c r="D22" i="62" s="1"/>
  <c r="Y12" i="68"/>
  <c r="BC8" i="55"/>
  <c r="BD8" i="55" s="1"/>
  <c r="X15" i="64"/>
  <c r="Z15" i="64" s="1"/>
  <c r="Y9" i="53"/>
  <c r="Z9" i="53" s="1"/>
  <c r="Y9" i="66"/>
  <c r="AA9" i="66" s="1"/>
  <c r="BD7" i="61"/>
  <c r="BF7" i="61" s="1"/>
  <c r="X8" i="73"/>
  <c r="Z8" i="73" s="1"/>
  <c r="BC11" i="16"/>
  <c r="BE11" i="16" s="1"/>
  <c r="BC8" i="16"/>
  <c r="BD11" i="52"/>
  <c r="BF11" i="52" s="1"/>
  <c r="BD14" i="52"/>
  <c r="BF14" i="52" s="1"/>
  <c r="BD9" i="52"/>
  <c r="BE9" i="52" s="1"/>
  <c r="X15" i="62"/>
  <c r="Z15" i="62" s="1"/>
  <c r="X21" i="64"/>
  <c r="Y21" i="64" s="1"/>
  <c r="X20" i="64"/>
  <c r="Z20" i="64" s="1"/>
  <c r="X16" i="6"/>
  <c r="Y16" i="6" s="1"/>
  <c r="X6" i="62"/>
  <c r="Y6" i="62" s="1"/>
  <c r="X15" i="6"/>
  <c r="Z15" i="6" s="1"/>
  <c r="Y6" i="69"/>
  <c r="AA6" i="69" s="1"/>
  <c r="BD22" i="60"/>
  <c r="BF22" i="60" s="1"/>
  <c r="BC7" i="59"/>
  <c r="BE7" i="59" s="1"/>
  <c r="BC21" i="57"/>
  <c r="BD21" i="57" s="1"/>
  <c r="B21" i="57" s="1"/>
  <c r="D21" i="57" s="1"/>
  <c r="Y6" i="53"/>
  <c r="Z6" i="53" s="1"/>
  <c r="BC23" i="58"/>
  <c r="BD23" i="58" s="1"/>
  <c r="B23" i="58" s="1"/>
  <c r="D23" i="58" s="1"/>
  <c r="X9" i="62"/>
  <c r="Z9" i="62" s="1"/>
  <c r="X22" i="64"/>
  <c r="Z22" i="64" s="1"/>
  <c r="Y22" i="68"/>
  <c r="AA22" i="68" s="1"/>
  <c r="BC15" i="54"/>
  <c r="BE15" i="54" s="1"/>
  <c r="BC21" i="59"/>
  <c r="BD21" i="59" s="1"/>
  <c r="B21" i="59" s="1"/>
  <c r="D21" i="59" s="1"/>
  <c r="X8" i="63"/>
  <c r="Y8" i="63" s="1"/>
  <c r="Y17" i="68"/>
  <c r="AA17" i="68" s="1"/>
  <c r="BC15" i="55"/>
  <c r="BE15" i="55" s="1"/>
  <c r="X23" i="64"/>
  <c r="Y23" i="64" s="1"/>
  <c r="B23" i="64" s="1"/>
  <c r="D23" i="64" s="1"/>
  <c r="Y13" i="53"/>
  <c r="AA13" i="53" s="1"/>
  <c r="BD15" i="60"/>
  <c r="BF15" i="60" s="1"/>
  <c r="Y21" i="68"/>
  <c r="AA21" i="68" s="1"/>
  <c r="X16" i="70"/>
  <c r="Y16" i="70" s="1"/>
  <c r="BC16" i="16"/>
  <c r="BD16" i="16" s="1"/>
  <c r="BC20" i="16"/>
  <c r="BE20" i="16" s="1"/>
  <c r="BD18" i="52"/>
  <c r="BF18" i="52" s="1"/>
  <c r="BD21" i="52"/>
  <c r="BD17" i="52"/>
  <c r="BF17" i="52" s="1"/>
  <c r="X19" i="63"/>
  <c r="Z19" i="63" s="1"/>
  <c r="X8" i="6"/>
  <c r="Z8" i="6" s="1"/>
  <c r="BD11" i="60"/>
  <c r="BF11" i="60" s="1"/>
  <c r="Y15" i="53"/>
  <c r="AA15" i="53" s="1"/>
  <c r="X24" i="62"/>
  <c r="Z24" i="62" s="1"/>
  <c r="Y17" i="53"/>
  <c r="Z17" i="53" s="1"/>
  <c r="Y19" i="66"/>
  <c r="BD8" i="61"/>
  <c r="BF8" i="61" s="1"/>
  <c r="BD15" i="61"/>
  <c r="BE15" i="61" s="1"/>
  <c r="BC22" i="58"/>
  <c r="BD22" i="58" s="1"/>
  <c r="B22" i="58" s="1"/>
  <c r="D22" i="58" s="1"/>
  <c r="Y25" i="53"/>
  <c r="Z25" i="53" s="1"/>
  <c r="BC8" i="59"/>
  <c r="BE8" i="59" s="1"/>
  <c r="X18" i="62"/>
  <c r="Z18" i="62" s="1"/>
  <c r="X22" i="65"/>
  <c r="Z22" i="65" s="1"/>
  <c r="Y8" i="69"/>
  <c r="Z8" i="69" s="1"/>
  <c r="BC19" i="54"/>
  <c r="BD19" i="54" s="1"/>
  <c r="BD7" i="60"/>
  <c r="BF7" i="60" s="1"/>
  <c r="X12" i="63"/>
  <c r="Z12" i="63" s="1"/>
  <c r="Y23" i="68"/>
  <c r="AA23" i="68" s="1"/>
  <c r="BC15" i="57"/>
  <c r="BD15" i="57" s="1"/>
  <c r="X7" i="65"/>
  <c r="Z7" i="65" s="1"/>
  <c r="BC16" i="57"/>
  <c r="BD16" i="57" s="1"/>
  <c r="X20" i="62"/>
  <c r="X6" i="74"/>
  <c r="Z6" i="74" s="1"/>
  <c r="X12" i="70"/>
  <c r="Z12" i="70" s="1"/>
  <c r="Y15" i="81"/>
  <c r="AA15" i="81" s="1"/>
  <c r="BC15" i="58"/>
  <c r="BE15" i="58" s="1"/>
  <c r="Y16" i="69"/>
  <c r="AA16" i="69" s="1"/>
  <c r="BC11" i="58"/>
  <c r="BE11" i="58" s="1"/>
  <c r="Y15" i="78"/>
  <c r="Z15" i="78" s="1"/>
  <c r="X20" i="70"/>
  <c r="Z20" i="70" s="1"/>
  <c r="X6" i="65"/>
  <c r="BC24" i="58"/>
  <c r="BE24" i="58" s="1"/>
  <c r="BC19" i="59"/>
  <c r="BD19" i="59" s="1"/>
  <c r="BC6" i="59"/>
  <c r="BD6" i="59" s="1"/>
  <c r="X18" i="70"/>
  <c r="Y18" i="70" s="1"/>
  <c r="X10" i="71"/>
  <c r="Y10" i="71" s="1"/>
  <c r="Y7" i="67"/>
  <c r="AA7" i="67" s="1"/>
  <c r="BC12" i="54"/>
  <c r="BD12" i="54" s="1"/>
  <c r="BD19" i="60"/>
  <c r="BE19" i="60" s="1"/>
  <c r="Y22" i="67"/>
  <c r="AA22" i="67" s="1"/>
  <c r="BC5" i="58"/>
  <c r="BE5" i="58" s="1"/>
  <c r="X23" i="65"/>
  <c r="Y23" i="65" s="1"/>
  <c r="B23" i="65" s="1"/>
  <c r="D23" i="65" s="1"/>
  <c r="Y15" i="66"/>
  <c r="Z15" i="66" s="1"/>
  <c r="Y25" i="69"/>
  <c r="AA25" i="69" s="1"/>
  <c r="X17" i="77"/>
  <c r="Y17" i="77" s="1"/>
  <c r="X24" i="74"/>
  <c r="Y12" i="67"/>
  <c r="AA12" i="67" s="1"/>
  <c r="X9" i="6"/>
  <c r="Y9" i="6" s="1"/>
  <c r="BC19" i="57"/>
  <c r="BE19" i="57" s="1"/>
  <c r="X14" i="62"/>
  <c r="Z14" i="62" s="1"/>
  <c r="Y10" i="69"/>
  <c r="AA10" i="69" s="1"/>
  <c r="BC5" i="55"/>
  <c r="BD5" i="55" s="1"/>
  <c r="BD20" i="61"/>
  <c r="BF20" i="61" s="1"/>
  <c r="Y23" i="69"/>
  <c r="Z23" i="69" s="1"/>
  <c r="Y20" i="68"/>
  <c r="Z20" i="68" s="1"/>
  <c r="X12" i="62"/>
  <c r="Z12" i="62" s="1"/>
  <c r="Y19" i="79"/>
  <c r="AA19" i="79" s="1"/>
  <c r="X13" i="76"/>
  <c r="Z13" i="76" s="1"/>
  <c r="Y8" i="83"/>
  <c r="AA8" i="83" s="1"/>
  <c r="BD24" i="60"/>
  <c r="BF24" i="60" s="1"/>
  <c r="X22" i="63"/>
  <c r="Z22" i="63" s="1"/>
  <c r="Y7" i="68"/>
  <c r="Z7" i="68" s="1"/>
  <c r="Y8" i="53"/>
  <c r="Z8" i="53" s="1"/>
  <c r="BC9" i="58"/>
  <c r="BE9" i="58" s="1"/>
  <c r="X9" i="63"/>
  <c r="Y9" i="63" s="1"/>
  <c r="Y22" i="69"/>
  <c r="AA22" i="69" s="1"/>
  <c r="BC23" i="55"/>
  <c r="BE23" i="55" s="1"/>
  <c r="X23" i="62"/>
  <c r="Z23" i="62" s="1"/>
  <c r="BC6" i="58"/>
  <c r="BE6" i="58" s="1"/>
  <c r="Y18" i="69"/>
  <c r="Z18" i="69" s="1"/>
  <c r="Y15" i="67"/>
  <c r="AA15" i="67" s="1"/>
  <c r="Y9" i="80"/>
  <c r="AA9" i="80" s="1"/>
  <c r="Y6" i="79"/>
  <c r="Z6" i="79" s="1"/>
  <c r="X9" i="74"/>
  <c r="Z9" i="74" s="1"/>
  <c r="BD24" i="61"/>
  <c r="BF24" i="61" s="1"/>
  <c r="Y13" i="67"/>
  <c r="Z13" i="67" s="1"/>
  <c r="X25" i="62"/>
  <c r="Z25" i="62" s="1"/>
  <c r="Y16" i="53"/>
  <c r="Z16" i="53" s="1"/>
  <c r="X15" i="65"/>
  <c r="Y15" i="65" s="1"/>
  <c r="Y9" i="78"/>
  <c r="AA9" i="78" s="1"/>
  <c r="Y17" i="78"/>
  <c r="AA17" i="78" s="1"/>
  <c r="X16" i="71"/>
  <c r="Y16" i="71" s="1"/>
  <c r="X21" i="70"/>
  <c r="Y21" i="70" s="1"/>
  <c r="X19" i="65"/>
  <c r="Y19" i="65" s="1"/>
  <c r="Y21" i="66"/>
  <c r="Z21" i="66" s="1"/>
  <c r="BC20" i="57"/>
  <c r="BE20" i="57" s="1"/>
  <c r="X11" i="62"/>
  <c r="Y11" i="69"/>
  <c r="AA11" i="69" s="1"/>
  <c r="X6" i="63"/>
  <c r="Z6" i="63" s="1"/>
  <c r="Y23" i="53"/>
  <c r="AA23" i="53" s="1"/>
  <c r="Y13" i="69"/>
  <c r="AA13" i="69" s="1"/>
  <c r="Y8" i="80"/>
  <c r="AA8" i="80" s="1"/>
  <c r="X6" i="71"/>
  <c r="Z6" i="71" s="1"/>
  <c r="Y13" i="79"/>
  <c r="Z13" i="79" s="1"/>
  <c r="X7" i="72"/>
  <c r="Z7" i="72" s="1"/>
  <c r="Y20" i="78"/>
  <c r="AA20" i="78" s="1"/>
  <c r="BC10" i="59"/>
  <c r="BE10" i="59" s="1"/>
  <c r="X18" i="63"/>
  <c r="Y18" i="63" s="1"/>
  <c r="Y13" i="68"/>
  <c r="AA13" i="68" s="1"/>
  <c r="BD12" i="61"/>
  <c r="BE12" i="61" s="1"/>
  <c r="Y20" i="66"/>
  <c r="Z20" i="66" s="1"/>
  <c r="BC17" i="57"/>
  <c r="BE17" i="57" s="1"/>
  <c r="X21" i="65"/>
  <c r="Z21" i="65" s="1"/>
  <c r="Y8" i="78"/>
  <c r="AA8" i="78" s="1"/>
  <c r="X19" i="75"/>
  <c r="Y19" i="75" s="1"/>
  <c r="Y23" i="82"/>
  <c r="Z23" i="82" s="1"/>
  <c r="X25" i="72"/>
  <c r="Z25" i="72" s="1"/>
  <c r="X24" i="76"/>
  <c r="Z24" i="76" s="1"/>
  <c r="Y9" i="83"/>
  <c r="AA9" i="83" s="1"/>
  <c r="BC5" i="54"/>
  <c r="BD5" i="54" s="1"/>
  <c r="X11" i="6"/>
  <c r="Z11" i="6" s="1"/>
  <c r="BC20" i="58"/>
  <c r="BE20" i="58" s="1"/>
  <c r="BC21" i="54"/>
  <c r="BD21" i="54" s="1"/>
  <c r="BC8" i="54"/>
  <c r="BE8" i="54" s="1"/>
  <c r="Y17" i="69"/>
  <c r="AA17" i="69" s="1"/>
  <c r="BC18" i="55"/>
  <c r="BE18" i="55" s="1"/>
  <c r="BC20" i="59"/>
  <c r="BD20" i="59" s="1"/>
  <c r="X21" i="62"/>
  <c r="Y21" i="62" s="1"/>
  <c r="X17" i="65"/>
  <c r="Z17" i="65" s="1"/>
  <c r="Y16" i="68"/>
  <c r="Z16" i="68" s="1"/>
  <c r="BC7" i="54"/>
  <c r="BD7" i="54" s="1"/>
  <c r="BC24" i="57"/>
  <c r="BE24" i="57" s="1"/>
  <c r="BD14" i="61"/>
  <c r="BF14" i="61" s="1"/>
  <c r="X6" i="64"/>
  <c r="Z6" i="64" s="1"/>
  <c r="Y21" i="67"/>
  <c r="Z21" i="67" s="1"/>
  <c r="X21" i="6"/>
  <c r="Y21" i="6" s="1"/>
  <c r="BC10" i="57"/>
  <c r="BE10" i="57" s="1"/>
  <c r="BD10" i="61"/>
  <c r="BF10" i="61" s="1"/>
  <c r="X13" i="65"/>
  <c r="Z13" i="65" s="1"/>
  <c r="X16" i="65"/>
  <c r="Z16" i="65" s="1"/>
  <c r="BC12" i="55"/>
  <c r="BE12" i="55" s="1"/>
  <c r="BD9" i="60"/>
  <c r="BF9" i="60" s="1"/>
  <c r="X23" i="63"/>
  <c r="Z23" i="63" s="1"/>
  <c r="Y18" i="68"/>
  <c r="AA18" i="68" s="1"/>
  <c r="BD16" i="61"/>
  <c r="BE16" i="61" s="1"/>
  <c r="Y9" i="67"/>
  <c r="AA9" i="67" s="1"/>
  <c r="BC7" i="58"/>
  <c r="BE7" i="58" s="1"/>
  <c r="Y24" i="66"/>
  <c r="Z24" i="66" s="1"/>
  <c r="Y12" i="79"/>
  <c r="AA12" i="79" s="1"/>
  <c r="Y15" i="80"/>
  <c r="AA15" i="80" s="1"/>
  <c r="Y7" i="82"/>
  <c r="Z7" i="82" s="1"/>
  <c r="X8" i="70"/>
  <c r="Y8" i="70" s="1"/>
  <c r="Y18" i="80"/>
  <c r="AA18" i="80" s="1"/>
  <c r="Y17" i="83"/>
  <c r="AA17" i="83" s="1"/>
  <c r="X25" i="73"/>
  <c r="Z25" i="73" s="1"/>
  <c r="Y18" i="67"/>
  <c r="Z18" i="67" s="1"/>
  <c r="BC22" i="54"/>
  <c r="BE22" i="54" s="1"/>
  <c r="X7" i="62"/>
  <c r="Z7" i="62" s="1"/>
  <c r="Y10" i="68"/>
  <c r="Z10" i="68" s="1"/>
  <c r="X10" i="70"/>
  <c r="Z10" i="70" s="1"/>
  <c r="X21" i="71"/>
  <c r="Y21" i="71" s="1"/>
  <c r="Y22" i="82"/>
  <c r="Z22" i="82" s="1"/>
  <c r="X12" i="72"/>
  <c r="Z12" i="72" s="1"/>
  <c r="Y11" i="79"/>
  <c r="AA11" i="79" s="1"/>
  <c r="X21" i="75"/>
  <c r="Z21" i="75" s="1"/>
  <c r="X14" i="72"/>
  <c r="Z14" i="72" s="1"/>
  <c r="Y21" i="83"/>
  <c r="Z21" i="83" s="1"/>
  <c r="BC19" i="55"/>
  <c r="BD19" i="55" s="1"/>
  <c r="BC22" i="59"/>
  <c r="BE22" i="59" s="1"/>
  <c r="X14" i="63"/>
  <c r="Y14" i="63" s="1"/>
  <c r="Y18" i="66"/>
  <c r="Z18" i="66" s="1"/>
  <c r="BC21" i="58"/>
  <c r="BD21" i="58" s="1"/>
  <c r="B21" i="58" s="1"/>
  <c r="D21" i="58" s="1"/>
  <c r="X9" i="64"/>
  <c r="Y9" i="64" s="1"/>
  <c r="Y25" i="68"/>
  <c r="AA25" i="68" s="1"/>
  <c r="BC22" i="57"/>
  <c r="BE22" i="57" s="1"/>
  <c r="X17" i="62"/>
  <c r="Y17" i="62" s="1"/>
  <c r="Y14" i="69"/>
  <c r="AA14" i="69" s="1"/>
  <c r="X20" i="76"/>
  <c r="Y20" i="76" s="1"/>
  <c r="X10" i="77"/>
  <c r="Z10" i="77" s="1"/>
  <c r="X11" i="72"/>
  <c r="Z11" i="72" s="1"/>
  <c r="Y23" i="78"/>
  <c r="AA23" i="78" s="1"/>
  <c r="Y15" i="83"/>
  <c r="Z15" i="83" s="1"/>
  <c r="Y15" i="79"/>
  <c r="Z15" i="79" s="1"/>
  <c r="X6" i="75"/>
  <c r="Z6" i="75" s="1"/>
  <c r="X12" i="75"/>
  <c r="Z12" i="75" s="1"/>
  <c r="Y22" i="79"/>
  <c r="AA22" i="79" s="1"/>
  <c r="X6" i="77"/>
  <c r="Y6" i="77" s="1"/>
  <c r="X10" i="76"/>
  <c r="Z10" i="76" s="1"/>
  <c r="Y20" i="53"/>
  <c r="AA20" i="53" s="1"/>
  <c r="BC10" i="58"/>
  <c r="BE10" i="58" s="1"/>
  <c r="BD6" i="61"/>
  <c r="BF6" i="61" s="1"/>
  <c r="X16" i="64"/>
  <c r="Z16" i="64" s="1"/>
  <c r="Y17" i="67"/>
  <c r="AA17" i="67" s="1"/>
  <c r="BC15" i="59"/>
  <c r="BD15" i="59" s="1"/>
  <c r="X10" i="63"/>
  <c r="Z10" i="63" s="1"/>
  <c r="Y15" i="68"/>
  <c r="AA15" i="68" s="1"/>
  <c r="BC14" i="54"/>
  <c r="BE14" i="54" s="1"/>
  <c r="BD16" i="60"/>
  <c r="BE16" i="60" s="1"/>
  <c r="Y19" i="67"/>
  <c r="Z19" i="67" s="1"/>
  <c r="X11" i="75"/>
  <c r="Z11" i="75" s="1"/>
  <c r="Y18" i="79"/>
  <c r="AA18" i="79" s="1"/>
  <c r="Y16" i="78"/>
  <c r="Z16" i="78" s="1"/>
  <c r="X23" i="71"/>
  <c r="Z23" i="71" s="1"/>
  <c r="X9" i="75"/>
  <c r="Z9" i="75" s="1"/>
  <c r="X10" i="75"/>
  <c r="Y10" i="75" s="1"/>
  <c r="X16" i="74"/>
  <c r="Y16" i="74" s="1"/>
  <c r="Y16" i="83"/>
  <c r="Z16" i="83" s="1"/>
  <c r="Y19" i="80"/>
  <c r="AA19" i="80" s="1"/>
  <c r="Y18" i="82"/>
  <c r="Z18" i="82" s="1"/>
  <c r="X13" i="73"/>
  <c r="Z13" i="73" s="1"/>
  <c r="X18" i="74"/>
  <c r="Z18" i="74" s="1"/>
  <c r="Y25" i="67"/>
  <c r="AA25" i="67" s="1"/>
  <c r="X24" i="6"/>
  <c r="Y24" i="6" s="1"/>
  <c r="B24" i="6" s="1"/>
  <c r="D24" i="6" s="1"/>
  <c r="BC11" i="55"/>
  <c r="BE11" i="55" s="1"/>
  <c r="BC13" i="59"/>
  <c r="BD13" i="59" s="1"/>
  <c r="X13" i="63"/>
  <c r="Z13" i="63" s="1"/>
  <c r="Y16" i="67"/>
  <c r="Z16" i="67" s="1"/>
  <c r="X6" i="6"/>
  <c r="Z6" i="6" s="1"/>
  <c r="BC16" i="55"/>
  <c r="BE16" i="55" s="1"/>
  <c r="BC19" i="58"/>
  <c r="BE19" i="58" s="1"/>
  <c r="BD11" i="61"/>
  <c r="BF11" i="61" s="1"/>
  <c r="X7" i="64"/>
  <c r="Y7" i="64" s="1"/>
  <c r="Y23" i="66"/>
  <c r="AA23" i="66" s="1"/>
  <c r="BC11" i="57"/>
  <c r="BE11" i="57" s="1"/>
  <c r="X16" i="62"/>
  <c r="Y16" i="62" s="1"/>
  <c r="Y10" i="66"/>
  <c r="Z10" i="66" s="1"/>
  <c r="Y7" i="69"/>
  <c r="AA7" i="69" s="1"/>
  <c r="BC6" i="55"/>
  <c r="BE6" i="55" s="1"/>
  <c r="BD21" i="60"/>
  <c r="BE21" i="60" s="1"/>
  <c r="Y6" i="67"/>
  <c r="Z6" i="67" s="1"/>
  <c r="X9" i="70"/>
  <c r="Z9" i="70" s="1"/>
  <c r="X17" i="75"/>
  <c r="Z17" i="75" s="1"/>
  <c r="X17" i="70"/>
  <c r="Z17" i="70" s="1"/>
  <c r="X15" i="73"/>
  <c r="Z15" i="73" s="1"/>
  <c r="Y22" i="78"/>
  <c r="AA22" i="78" s="1"/>
  <c r="X18" i="77"/>
  <c r="Y18" i="77" s="1"/>
  <c r="X14" i="76"/>
  <c r="Y14" i="76" s="1"/>
  <c r="X8" i="74"/>
  <c r="Z8" i="74" s="1"/>
  <c r="Y14" i="81"/>
  <c r="AA14" i="81" s="1"/>
  <c r="X14" i="75"/>
  <c r="Z14" i="75" s="1"/>
  <c r="X19" i="70"/>
  <c r="Y19" i="70" s="1"/>
  <c r="X23" i="77"/>
  <c r="Z23" i="77" s="1"/>
  <c r="X18" i="73"/>
  <c r="Z18" i="73" s="1"/>
  <c r="Y13" i="82"/>
  <c r="AA13" i="82" s="1"/>
  <c r="Y25" i="83"/>
  <c r="AA25" i="83" s="1"/>
  <c r="X10" i="65"/>
  <c r="Z10" i="65" s="1"/>
  <c r="Y23" i="67"/>
  <c r="AA23" i="67" s="1"/>
  <c r="X7" i="6"/>
  <c r="Z7" i="6" s="1"/>
  <c r="BC6" i="57"/>
  <c r="BE6" i="57" s="1"/>
  <c r="BC16" i="59"/>
  <c r="BE16" i="59" s="1"/>
  <c r="X11" i="63"/>
  <c r="Z11" i="63" s="1"/>
  <c r="Y24" i="69"/>
  <c r="AA24" i="69" s="1"/>
  <c r="X14" i="71"/>
  <c r="Y14" i="71" s="1"/>
  <c r="X15" i="71"/>
  <c r="Z15" i="71" s="1"/>
  <c r="X21" i="76"/>
  <c r="Z21" i="76" s="1"/>
  <c r="X7" i="76"/>
  <c r="Y7" i="76" s="1"/>
  <c r="X20" i="74"/>
  <c r="Y20" i="74" s="1"/>
  <c r="X21" i="74"/>
  <c r="Z21" i="74" s="1"/>
  <c r="Y15" i="82"/>
  <c r="Z15" i="82" s="1"/>
  <c r="Y20" i="83"/>
  <c r="Z20" i="83" s="1"/>
  <c r="X19" i="77"/>
  <c r="Z19" i="77" s="1"/>
  <c r="X13" i="72"/>
  <c r="Z13" i="72" s="1"/>
  <c r="X21" i="77"/>
  <c r="Z21" i="77" s="1"/>
  <c r="Y23" i="83"/>
  <c r="AA23" i="83" s="1"/>
  <c r="X22" i="75"/>
  <c r="Y22" i="75" s="1"/>
  <c r="B22" i="75" s="1"/>
  <c r="D22" i="75" s="1"/>
  <c r="Y24" i="83"/>
  <c r="Z24" i="83" s="1"/>
  <c r="Y25" i="78"/>
  <c r="AA25" i="78" s="1"/>
  <c r="X24" i="72"/>
  <c r="Z24" i="72" s="1"/>
  <c r="X20" i="65"/>
  <c r="Y20" i="65" s="1"/>
  <c r="Y9" i="68"/>
  <c r="AA9" i="68" s="1"/>
  <c r="Y10" i="53"/>
  <c r="Z10" i="53" s="1"/>
  <c r="BC12" i="57"/>
  <c r="BE12" i="57" s="1"/>
  <c r="BD10" i="60"/>
  <c r="BF10" i="60" s="1"/>
  <c r="X15" i="63"/>
  <c r="Y15" i="63" s="1"/>
  <c r="Y10" i="67"/>
  <c r="AA10" i="67" s="1"/>
  <c r="X18" i="72"/>
  <c r="Z18" i="72" s="1"/>
  <c r="X7" i="73"/>
  <c r="Z7" i="73" s="1"/>
  <c r="X9" i="77"/>
  <c r="Z9" i="77" s="1"/>
  <c r="X22" i="76"/>
  <c r="Z22" i="76" s="1"/>
  <c r="X25" i="75"/>
  <c r="Z25" i="75" s="1"/>
  <c r="X9" i="76"/>
  <c r="Y9" i="76" s="1"/>
  <c r="X25" i="70"/>
  <c r="Z25" i="70" s="1"/>
  <c r="Y19" i="81"/>
  <c r="AA19" i="81" s="1"/>
  <c r="Y24" i="78"/>
  <c r="Z24" i="78" s="1"/>
  <c r="X21" i="72"/>
  <c r="Y21" i="72" s="1"/>
  <c r="Y11" i="78"/>
  <c r="AA11" i="78" s="1"/>
  <c r="X13" i="70"/>
  <c r="Z13" i="70" s="1"/>
  <c r="X25" i="76"/>
  <c r="Y25" i="76" s="1"/>
  <c r="B25" i="76" s="1"/>
  <c r="D25" i="76" s="1"/>
  <c r="Y24" i="82"/>
  <c r="Z24" i="82" s="1"/>
  <c r="Y7" i="79"/>
  <c r="AA7" i="79" s="1"/>
  <c r="Y25" i="79"/>
  <c r="AA25" i="79" s="1"/>
  <c r="BD13" i="61"/>
  <c r="BE13" i="61" s="1"/>
  <c r="Y11" i="66"/>
  <c r="AA11" i="66" s="1"/>
  <c r="Y20" i="67"/>
  <c r="Z20" i="67" s="1"/>
  <c r="X23" i="73"/>
  <c r="Y23" i="73" s="1"/>
  <c r="B23" i="73" s="1"/>
  <c r="D23" i="73" s="1"/>
  <c r="X19" i="72"/>
  <c r="Y19" i="72" s="1"/>
  <c r="X13" i="74"/>
  <c r="Z13" i="74" s="1"/>
  <c r="X14" i="74"/>
  <c r="Z14" i="74" s="1"/>
  <c r="X22" i="71"/>
  <c r="Z22" i="71" s="1"/>
  <c r="Y12" i="83"/>
  <c r="Y10" i="81"/>
  <c r="AA10" i="81" s="1"/>
  <c r="X22" i="74"/>
  <c r="Z22" i="74" s="1"/>
  <c r="Y8" i="82"/>
  <c r="AA8" i="82" s="1"/>
  <c r="Y7" i="78"/>
  <c r="AA7" i="78" s="1"/>
  <c r="X18" i="71"/>
  <c r="Y18" i="71" s="1"/>
  <c r="X17" i="76"/>
  <c r="Z17" i="76" s="1"/>
  <c r="Y21" i="81"/>
  <c r="AA21" i="81" s="1"/>
  <c r="X12" i="73"/>
  <c r="Z12" i="73" s="1"/>
  <c r="Y12" i="80"/>
  <c r="X11" i="70"/>
  <c r="Z11" i="70" s="1"/>
  <c r="Y14" i="79"/>
  <c r="Z14" i="79" s="1"/>
  <c r="X6" i="73"/>
  <c r="Z6" i="73" s="1"/>
  <c r="X21" i="73"/>
  <c r="Y21" i="73" s="1"/>
  <c r="X12" i="76"/>
  <c r="Y9" i="82"/>
  <c r="AA9" i="82" s="1"/>
  <c r="X20" i="75"/>
  <c r="Z20" i="75" s="1"/>
  <c r="X10" i="74"/>
  <c r="Z10" i="74" s="1"/>
  <c r="X19" i="76"/>
  <c r="Z19" i="76" s="1"/>
  <c r="Y21" i="79"/>
  <c r="AA21" i="79" s="1"/>
  <c r="Y13" i="78"/>
  <c r="AA13" i="78" s="1"/>
  <c r="X8" i="77"/>
  <c r="Z8" i="77" s="1"/>
  <c r="X24" i="70"/>
  <c r="Z24" i="70" s="1"/>
  <c r="Y22" i="80"/>
  <c r="AA22" i="80" s="1"/>
  <c r="X7" i="71"/>
  <c r="Z7" i="71" s="1"/>
  <c r="Y23" i="80"/>
  <c r="Z23" i="80" s="1"/>
  <c r="X17" i="72"/>
  <c r="Z17" i="72" s="1"/>
  <c r="Y14" i="83"/>
  <c r="AA14" i="83" s="1"/>
  <c r="X11" i="73"/>
  <c r="Z11" i="73" s="1"/>
  <c r="X13" i="77"/>
  <c r="Y13" i="77" s="1"/>
  <c r="Y11" i="82"/>
  <c r="X22" i="72"/>
  <c r="Y22" i="72" s="1"/>
  <c r="B22" i="72" s="1"/>
  <c r="D22" i="72" s="1"/>
  <c r="X22" i="77"/>
  <c r="Z22" i="77" s="1"/>
  <c r="Y24" i="80"/>
  <c r="AA24" i="80" s="1"/>
  <c r="X23" i="74"/>
  <c r="Z23" i="74" s="1"/>
  <c r="Y10" i="82"/>
  <c r="AA10" i="82" s="1"/>
  <c r="Y23" i="81"/>
  <c r="AA23" i="81" s="1"/>
  <c r="X16" i="77"/>
  <c r="Y16" i="77" s="1"/>
  <c r="X7" i="70"/>
  <c r="Y7" i="70" s="1"/>
  <c r="Y7" i="80"/>
  <c r="AA7" i="80" s="1"/>
  <c r="X11" i="76"/>
  <c r="Z11" i="76" s="1"/>
  <c r="Y11" i="80"/>
  <c r="AA11" i="80" s="1"/>
  <c r="Y7" i="83"/>
  <c r="AA7" i="83" s="1"/>
  <c r="X17" i="74"/>
  <c r="Z17" i="74" s="1"/>
  <c r="Y8" i="79"/>
  <c r="AA8" i="79" s="1"/>
  <c r="Y20" i="79"/>
  <c r="Z20" i="79" s="1"/>
  <c r="X24" i="71"/>
  <c r="Y24" i="71" s="1"/>
  <c r="B24" i="71" s="1"/>
  <c r="D24" i="71" s="1"/>
  <c r="Y10" i="78"/>
  <c r="AA10" i="78" s="1"/>
  <c r="X6" i="70"/>
  <c r="Y6" i="70" s="1"/>
  <c r="Y9" i="79"/>
  <c r="AA9" i="79" s="1"/>
  <c r="X14" i="73"/>
  <c r="Z14" i="73" s="1"/>
  <c r="Y9" i="81"/>
  <c r="Z9" i="81" s="1"/>
  <c r="Y23" i="79"/>
  <c r="AA23" i="79" s="1"/>
  <c r="Y16" i="80"/>
  <c r="AA16" i="80" s="1"/>
  <c r="X6" i="72"/>
  <c r="Y6" i="72" s="1"/>
  <c r="Y18" i="78"/>
  <c r="AA18" i="78" s="1"/>
  <c r="X14" i="70"/>
  <c r="Y14" i="70" s="1"/>
  <c r="Y16" i="79"/>
  <c r="AA16" i="79" s="1"/>
  <c r="X22" i="73"/>
  <c r="Z22" i="73" s="1"/>
  <c r="Y17" i="81"/>
  <c r="AA17" i="81" s="1"/>
  <c r="X20" i="72"/>
  <c r="Z20" i="72" s="1"/>
  <c r="X16" i="76"/>
  <c r="Y16" i="76" s="1"/>
  <c r="Y25" i="80"/>
  <c r="AA25" i="80" s="1"/>
  <c r="X22" i="70"/>
  <c r="Y22" i="70" s="1"/>
  <c r="B22" i="70" s="1"/>
  <c r="D22" i="70" s="1"/>
  <c r="X7" i="75"/>
  <c r="Z7" i="75" s="1"/>
  <c r="Y13" i="80"/>
  <c r="AA13" i="80" s="1"/>
  <c r="X15" i="70"/>
  <c r="Y15" i="70" s="1"/>
  <c r="X11" i="74"/>
  <c r="Z11" i="74" s="1"/>
  <c r="Y14" i="78"/>
  <c r="Z14" i="78" s="1"/>
  <c r="Y24" i="81"/>
  <c r="Z24" i="81" s="1"/>
  <c r="Y6" i="83"/>
  <c r="AA6" i="83" s="1"/>
  <c r="X20" i="73"/>
  <c r="Y20" i="73" s="1"/>
  <c r="X14" i="77"/>
  <c r="Z14" i="77" s="1"/>
  <c r="Y22" i="81"/>
  <c r="AA22" i="81" s="1"/>
  <c r="Y17" i="82"/>
  <c r="AA17" i="82" s="1"/>
  <c r="X10" i="73"/>
  <c r="Z10" i="73" s="1"/>
  <c r="X23" i="76"/>
  <c r="Y23" i="76" s="1"/>
  <c r="B23" i="76" s="1"/>
  <c r="D23" i="76" s="1"/>
  <c r="Y7" i="81"/>
  <c r="Z7" i="81" s="1"/>
  <c r="X12" i="71"/>
  <c r="Z12" i="71" s="1"/>
  <c r="X15" i="75"/>
  <c r="Y15" i="75" s="1"/>
  <c r="Y20" i="80"/>
  <c r="AA20" i="80" s="1"/>
  <c r="X23" i="70"/>
  <c r="Y23" i="70" s="1"/>
  <c r="B23" i="70" s="1"/>
  <c r="D23" i="70" s="1"/>
  <c r="X19" i="74"/>
  <c r="Z19" i="74" s="1"/>
  <c r="Y21" i="78"/>
  <c r="Z21" i="78" s="1"/>
  <c r="Y6" i="82"/>
  <c r="AA6" i="82" s="1"/>
  <c r="Y13" i="81"/>
  <c r="Z13" i="81" s="1"/>
  <c r="X19" i="71"/>
  <c r="Y19" i="71" s="1"/>
  <c r="X7" i="77"/>
  <c r="Y7" i="77" s="1"/>
  <c r="Y8" i="81"/>
  <c r="AA8" i="81" s="1"/>
  <c r="X13" i="71"/>
  <c r="Z13" i="71" s="1"/>
  <c r="X24" i="75"/>
  <c r="Z24" i="75" s="1"/>
  <c r="Y10" i="79"/>
  <c r="AA10" i="79" s="1"/>
  <c r="Y14" i="82"/>
  <c r="AA14" i="82" s="1"/>
  <c r="Y20" i="81"/>
  <c r="Z20" i="81" s="1"/>
  <c r="X8" i="72"/>
  <c r="Z8" i="72" s="1"/>
  <c r="X15" i="77"/>
  <c r="Y15" i="77" s="1"/>
  <c r="Y16" i="81"/>
  <c r="AA16" i="81" s="1"/>
  <c r="X20" i="71"/>
  <c r="Z20" i="71" s="1"/>
  <c r="X6" i="76"/>
  <c r="Z6" i="76" s="1"/>
  <c r="Y17" i="79"/>
  <c r="AA17" i="79" s="1"/>
  <c r="Y21" i="82"/>
  <c r="Z21" i="82" s="1"/>
  <c r="X11" i="65"/>
  <c r="Z11" i="65" s="1"/>
  <c r="Y19" i="69"/>
  <c r="AA19" i="69" s="1"/>
  <c r="Y20" i="69"/>
  <c r="AA20" i="69" s="1"/>
  <c r="X15" i="76"/>
  <c r="Z15" i="76" s="1"/>
  <c r="X24" i="73"/>
  <c r="Z24" i="73" s="1"/>
  <c r="X18" i="75"/>
  <c r="Z18" i="75" s="1"/>
  <c r="X9" i="73"/>
  <c r="Y9" i="73" s="1"/>
  <c r="Y16" i="82"/>
  <c r="AA16" i="82" s="1"/>
  <c r="X11" i="77"/>
  <c r="Z11" i="77" s="1"/>
  <c r="X16" i="73"/>
  <c r="Z16" i="73" s="1"/>
  <c r="Y13" i="83"/>
  <c r="AA13" i="83" s="1"/>
  <c r="X17" i="73"/>
  <c r="Z17" i="73" s="1"/>
  <c r="Y11" i="81"/>
  <c r="X8" i="71"/>
  <c r="Y8" i="71" s="1"/>
  <c r="Y18" i="81"/>
  <c r="Z18" i="81" s="1"/>
  <c r="X25" i="71"/>
  <c r="Z25" i="71" s="1"/>
  <c r="X13" i="75"/>
  <c r="Z13" i="75" s="1"/>
  <c r="Y19" i="78"/>
  <c r="AA19" i="78" s="1"/>
  <c r="Y19" i="82"/>
  <c r="AA19" i="82" s="1"/>
  <c r="X11" i="71"/>
  <c r="X25" i="74"/>
  <c r="Y25" i="74" s="1"/>
  <c r="B25" i="74" s="1"/>
  <c r="D25" i="74" s="1"/>
  <c r="Y12" i="78"/>
  <c r="Y12" i="82"/>
  <c r="AA12" i="82" s="1"/>
  <c r="Y6" i="81"/>
  <c r="AA6" i="81" s="1"/>
  <c r="X9" i="71"/>
  <c r="Z9" i="71" s="1"/>
  <c r="X7" i="74"/>
  <c r="Y7" i="74" s="1"/>
  <c r="X12" i="77"/>
  <c r="Z12" i="77" s="1"/>
  <c r="Y10" i="80"/>
  <c r="Z10" i="80" s="1"/>
  <c r="Y25" i="82"/>
  <c r="AA25" i="82" s="1"/>
  <c r="X15" i="72"/>
  <c r="Z15" i="72" s="1"/>
  <c r="X23" i="75"/>
  <c r="Z23" i="75" s="1"/>
  <c r="Y24" i="79"/>
  <c r="AA24" i="79" s="1"/>
  <c r="Y10" i="83"/>
  <c r="AA10" i="83" s="1"/>
  <c r="X9" i="72"/>
  <c r="Z9" i="72" s="1"/>
  <c r="X8" i="75"/>
  <c r="Z8" i="75" s="1"/>
  <c r="X24" i="77"/>
  <c r="Z24" i="77" s="1"/>
  <c r="Y14" i="80"/>
  <c r="AA14" i="80" s="1"/>
  <c r="Y11" i="83"/>
  <c r="AA11" i="83" s="1"/>
  <c r="Y20" i="82"/>
  <c r="Z20" i="82" s="1"/>
  <c r="Y12" i="81"/>
  <c r="AA12" i="81" s="1"/>
  <c r="X17" i="71"/>
  <c r="Y17" i="71" s="1"/>
  <c r="X15" i="74"/>
  <c r="Z15" i="74" s="1"/>
  <c r="X20" i="77"/>
  <c r="Y20" i="77" s="1"/>
  <c r="Y17" i="80"/>
  <c r="AA17" i="80" s="1"/>
  <c r="Y22" i="83"/>
  <c r="AA22" i="83" s="1"/>
  <c r="X23" i="72"/>
  <c r="Z23" i="72" s="1"/>
  <c r="X18" i="76"/>
  <c r="Z18" i="76" s="1"/>
  <c r="Y6" i="80"/>
  <c r="Z6" i="80" s="1"/>
  <c r="Y18" i="83"/>
  <c r="AA18" i="83" s="1"/>
  <c r="X16" i="72"/>
  <c r="Z16" i="72" s="1"/>
  <c r="X16" i="75"/>
  <c r="Z16" i="75" s="1"/>
  <c r="Y6" i="78"/>
  <c r="Z6" i="78" s="1"/>
  <c r="Y21" i="80"/>
  <c r="AA21" i="80" s="1"/>
  <c r="Y9" i="77"/>
  <c r="AA25" i="81"/>
  <c r="Z24" i="74"/>
  <c r="Y24" i="74"/>
  <c r="B24" i="74" s="1"/>
  <c r="D24" i="74" s="1"/>
  <c r="Z19" i="73"/>
  <c r="Z25" i="77"/>
  <c r="Y25" i="77"/>
  <c r="B25" i="77" s="1"/>
  <c r="D25" i="77" s="1"/>
  <c r="AA19" i="83"/>
  <c r="Z19" i="83"/>
  <c r="BE17" i="54"/>
  <c r="Y14" i="64"/>
  <c r="Z14" i="64"/>
  <c r="AA7" i="53"/>
  <c r="Z7" i="53"/>
  <c r="Z19" i="53"/>
  <c r="Z12" i="6"/>
  <c r="BE10" i="54"/>
  <c r="Y22" i="6"/>
  <c r="B22" i="6" s="1"/>
  <c r="D22" i="6" s="1"/>
  <c r="Z22" i="6"/>
  <c r="BD17" i="59"/>
  <c r="BE17" i="59"/>
  <c r="BF9" i="61"/>
  <c r="BE9" i="61"/>
  <c r="BD20" i="54"/>
  <c r="BE20" i="54"/>
  <c r="BE8" i="58"/>
  <c r="BD8" i="58"/>
  <c r="AA14" i="53"/>
  <c r="Z14" i="53"/>
  <c r="BD13" i="57"/>
  <c r="BE13" i="57"/>
  <c r="Z14" i="68"/>
  <c r="BE16" i="54"/>
  <c r="BD16" i="54"/>
  <c r="AA19" i="66"/>
  <c r="Z19" i="66"/>
  <c r="AA25" i="66"/>
  <c r="Z25" i="66"/>
  <c r="BF6" i="60"/>
  <c r="BE6" i="60"/>
  <c r="BE12" i="59"/>
  <c r="BD12" i="59"/>
  <c r="BE19" i="61"/>
  <c r="BF19" i="61"/>
  <c r="Z11" i="64"/>
  <c r="BE24" i="59"/>
  <c r="BD24" i="59"/>
  <c r="B24" i="59" s="1"/>
  <c r="D24" i="59" s="1"/>
  <c r="Z12" i="64"/>
  <c r="Z24" i="68"/>
  <c r="BF18" i="60"/>
  <c r="BE18" i="60"/>
  <c r="BF23" i="61"/>
  <c r="BE23" i="61"/>
  <c r="Z6" i="62"/>
  <c r="AA12" i="69"/>
  <c r="AA6" i="68"/>
  <c r="AA9" i="69"/>
  <c r="Z9" i="69"/>
  <c r="Z24" i="65"/>
  <c r="Y24" i="65"/>
  <c r="B24" i="65" s="1"/>
  <c r="D24" i="65" s="1"/>
  <c r="Y18" i="62"/>
  <c r="AA21" i="69"/>
  <c r="Z21" i="69"/>
  <c r="Z8" i="66"/>
  <c r="BF20" i="60"/>
  <c r="BE20" i="60"/>
  <c r="Y19" i="6"/>
  <c r="Z19" i="6"/>
  <c r="Z18" i="64"/>
  <c r="Y18" i="64"/>
  <c r="BD13" i="54"/>
  <c r="BE13" i="54"/>
  <c r="Y18" i="6"/>
  <c r="Z18" i="6"/>
  <c r="BD17" i="55"/>
  <c r="BE17" i="55"/>
  <c r="Y9" i="65"/>
  <c r="AA12" i="66"/>
  <c r="BD9" i="59"/>
  <c r="BE9" i="59"/>
  <c r="BE23" i="57"/>
  <c r="BD23" i="57"/>
  <c r="B23" i="57" s="1"/>
  <c r="D23" i="57" s="1"/>
  <c r="AA11" i="53"/>
  <c r="Z8" i="64"/>
  <c r="Y8" i="64"/>
  <c r="BE24" i="54"/>
  <c r="BD24" i="54"/>
  <c r="BE16" i="58"/>
  <c r="BD16" i="58"/>
  <c r="Z24" i="53"/>
  <c r="AA24" i="53"/>
  <c r="BE9" i="55"/>
  <c r="BD9" i="55"/>
  <c r="AA14" i="67"/>
  <c r="Z14" i="67"/>
  <c r="Z17" i="63"/>
  <c r="Y17" i="63"/>
  <c r="AA16" i="66"/>
  <c r="Z16" i="66"/>
  <c r="AA8" i="69"/>
  <c r="Z13" i="62"/>
  <c r="Y13" i="62"/>
  <c r="Z12" i="65"/>
  <c r="BF8" i="60"/>
  <c r="Y20" i="6"/>
  <c r="Z20" i="6"/>
  <c r="Y20" i="62"/>
  <c r="Z20" i="62"/>
  <c r="Z25" i="65"/>
  <c r="Y25" i="65"/>
  <c r="B25" i="65" s="1"/>
  <c r="D25" i="65" s="1"/>
  <c r="Z13" i="64"/>
  <c r="Y13" i="64"/>
  <c r="Y10" i="6"/>
  <c r="Z10" i="6"/>
  <c r="BF23" i="60"/>
  <c r="BE23" i="60"/>
  <c r="Z19" i="62"/>
  <c r="Y19" i="62"/>
  <c r="Z18" i="65"/>
  <c r="Y18" i="65"/>
  <c r="AA12" i="68"/>
  <c r="Z23" i="64"/>
  <c r="Y13" i="6"/>
  <c r="Z13" i="6"/>
  <c r="Z24" i="64"/>
  <c r="Y24" i="64"/>
  <c r="B24" i="64" s="1"/>
  <c r="D24" i="64" s="1"/>
  <c r="BE7" i="55"/>
  <c r="BD7" i="55"/>
  <c r="Z6" i="65"/>
  <c r="Y6" i="65"/>
  <c r="BE20" i="55"/>
  <c r="BD20" i="55"/>
  <c r="AA12" i="53"/>
  <c r="BD9" i="57"/>
  <c r="BE9" i="57"/>
  <c r="BE12" i="54"/>
  <c r="Y10" i="62"/>
  <c r="Z10" i="62"/>
  <c r="Z22" i="53"/>
  <c r="AA22" i="53"/>
  <c r="BE18" i="54"/>
  <c r="BD18" i="54"/>
  <c r="AA18" i="53"/>
  <c r="Z18" i="53"/>
  <c r="BD14" i="58"/>
  <c r="BE14" i="58"/>
  <c r="AA7" i="66"/>
  <c r="Z7" i="66"/>
  <c r="Y25" i="64"/>
  <c r="B25" i="64" s="1"/>
  <c r="D25" i="64" s="1"/>
  <c r="Z25" i="64"/>
  <c r="BD5" i="59"/>
  <c r="BE5" i="59"/>
  <c r="BE7" i="57"/>
  <c r="BD7" i="57"/>
  <c r="Z8" i="68"/>
  <c r="AA8" i="68"/>
  <c r="BD12" i="58"/>
  <c r="BE12" i="58"/>
  <c r="BE14" i="59"/>
  <c r="BD14" i="59"/>
  <c r="BD5" i="57"/>
  <c r="BE5" i="57"/>
  <c r="BE17" i="58"/>
  <c r="BD17" i="58"/>
  <c r="Z23" i="6"/>
  <c r="Y23" i="6"/>
  <c r="B23" i="6" s="1"/>
  <c r="D23" i="6" s="1"/>
  <c r="BD13" i="58"/>
  <c r="BE13" i="58"/>
  <c r="Z21" i="63"/>
  <c r="AA22" i="66"/>
  <c r="Z22" i="66"/>
  <c r="BE23" i="59"/>
  <c r="BD23" i="59"/>
  <c r="B23" i="59" s="1"/>
  <c r="D23" i="59" s="1"/>
  <c r="BE17" i="61"/>
  <c r="BF17" i="61"/>
  <c r="BD13" i="55"/>
  <c r="BE17" i="60"/>
  <c r="BF17" i="60"/>
  <c r="AA8" i="67"/>
  <c r="Z8" i="67"/>
  <c r="Z8" i="62"/>
  <c r="Y8" i="62"/>
  <c r="Z21" i="53"/>
  <c r="AA21" i="53"/>
  <c r="Z20" i="63"/>
  <c r="Y20" i="63"/>
  <c r="BD18" i="58"/>
  <c r="BF5" i="61"/>
  <c r="BE5" i="61"/>
  <c r="Z10" i="64"/>
  <c r="Y10" i="64"/>
  <c r="AA11" i="67"/>
  <c r="Z17" i="6"/>
  <c r="Y17" i="6"/>
  <c r="BE23" i="54"/>
  <c r="BD23" i="54"/>
  <c r="AA13" i="66"/>
  <c r="Z13" i="66"/>
  <c r="Z11" i="62"/>
  <c r="BE6" i="54"/>
  <c r="BD6" i="54"/>
  <c r="BE19" i="52"/>
  <c r="BF19" i="52"/>
  <c r="BF22" i="52"/>
  <c r="BE22" i="52"/>
  <c r="BE13" i="52"/>
  <c r="BF13" i="52"/>
  <c r="BF8" i="52"/>
  <c r="BE8" i="52"/>
  <c r="BF20" i="52"/>
  <c r="BE20" i="52"/>
  <c r="BF6" i="52"/>
  <c r="BE6" i="52"/>
  <c r="BF23" i="52"/>
  <c r="BE23" i="52"/>
  <c r="BE21" i="52"/>
  <c r="BF21" i="52"/>
  <c r="BF12" i="52"/>
  <c r="BE12" i="52"/>
  <c r="BF24" i="52"/>
  <c r="BE24" i="52"/>
  <c r="BE22" i="16"/>
  <c r="BD22" i="16"/>
  <c r="B22" i="16" s="1"/>
  <c r="D22" i="16" s="1"/>
  <c r="BD9" i="16"/>
  <c r="BE9" i="16"/>
  <c r="BD17" i="16"/>
  <c r="BE17" i="16"/>
  <c r="BD14" i="16"/>
  <c r="BE14" i="16"/>
  <c r="BE8" i="16"/>
  <c r="BD8" i="16"/>
  <c r="BE10" i="16"/>
  <c r="BE23" i="16"/>
  <c r="BD23" i="16"/>
  <c r="B23" i="16" s="1"/>
  <c r="D23" i="16" s="1"/>
  <c r="BE5" i="16"/>
  <c r="BD5" i="16"/>
  <c r="BD24" i="16"/>
  <c r="B24" i="16" s="1"/>
  <c r="D24" i="16" s="1"/>
  <c r="BE24" i="16"/>
  <c r="BD18" i="16"/>
  <c r="BE18" i="16"/>
  <c r="BD13" i="16"/>
  <c r="BE13" i="16"/>
  <c r="BE12" i="16"/>
  <c r="BD12" i="16"/>
  <c r="BE15" i="16"/>
  <c r="BD15" i="16"/>
  <c r="BD6" i="16"/>
  <c r="BE6" i="16"/>
  <c r="BD10" i="16"/>
  <c r="BE8" i="57" l="1"/>
  <c r="BF21" i="61"/>
  <c r="BD19" i="16"/>
  <c r="Z16" i="6"/>
  <c r="BF13" i="60"/>
  <c r="Z8" i="65"/>
  <c r="B8" i="65" s="1"/>
  <c r="D8" i="65" s="1"/>
  <c r="Y17" i="64"/>
  <c r="Z17" i="66"/>
  <c r="BF7" i="52"/>
  <c r="Z15" i="69"/>
  <c r="Y14" i="6"/>
  <c r="BD21" i="16"/>
  <c r="B21" i="16" s="1"/>
  <c r="D21" i="16" s="1"/>
  <c r="BD22" i="55"/>
  <c r="B22" i="55" s="1"/>
  <c r="D22" i="55" s="1"/>
  <c r="BD7" i="16"/>
  <c r="B7" i="16" s="1"/>
  <c r="D7" i="16" s="1"/>
  <c r="Z6" i="66"/>
  <c r="BD14" i="55"/>
  <c r="B14" i="55" s="1"/>
  <c r="D14" i="55" s="1"/>
  <c r="AA14" i="66"/>
  <c r="BF15" i="52"/>
  <c r="Y8" i="76"/>
  <c r="Y25" i="63"/>
  <c r="B25" i="63" s="1"/>
  <c r="D25" i="63" s="1"/>
  <c r="BE8" i="55"/>
  <c r="BE16" i="57"/>
  <c r="B16" i="57" s="1"/>
  <c r="D16" i="57" s="1"/>
  <c r="Z24" i="67"/>
  <c r="Y22" i="65"/>
  <c r="B22" i="65" s="1"/>
  <c r="D22" i="65" s="1"/>
  <c r="Z16" i="63"/>
  <c r="Z7" i="67"/>
  <c r="BE21" i="55"/>
  <c r="Z17" i="68"/>
  <c r="Z10" i="71"/>
  <c r="B10" i="71" s="1"/>
  <c r="D10" i="71" s="1"/>
  <c r="Y14" i="65"/>
  <c r="BD15" i="55"/>
  <c r="B15" i="55" s="1"/>
  <c r="D15" i="55" s="1"/>
  <c r="BE9" i="54"/>
  <c r="Z7" i="63"/>
  <c r="Y8" i="73"/>
  <c r="BF16" i="52"/>
  <c r="BE12" i="60"/>
  <c r="Y10" i="72"/>
  <c r="B10" i="72" s="1"/>
  <c r="D10" i="72" s="1"/>
  <c r="BE14" i="60"/>
  <c r="BD6" i="58"/>
  <c r="B6" i="58" s="1"/>
  <c r="D6" i="58" s="1"/>
  <c r="AA10" i="68"/>
  <c r="BD14" i="57"/>
  <c r="Z24" i="63"/>
  <c r="Z17" i="77"/>
  <c r="BE18" i="52"/>
  <c r="BF5" i="52"/>
  <c r="Z22" i="62"/>
  <c r="AA21" i="66"/>
  <c r="BE23" i="58"/>
  <c r="AA7" i="82"/>
  <c r="Y6" i="71"/>
  <c r="Z9" i="83"/>
  <c r="AA17" i="53"/>
  <c r="AA15" i="78"/>
  <c r="Y7" i="72"/>
  <c r="Y22" i="64"/>
  <c r="B22" i="64" s="1"/>
  <c r="D22" i="64" s="1"/>
  <c r="BE19" i="55"/>
  <c r="BE8" i="61"/>
  <c r="Z13" i="53"/>
  <c r="Y9" i="62"/>
  <c r="B9" i="62" s="1"/>
  <c r="D9" i="62" s="1"/>
  <c r="Y20" i="70"/>
  <c r="B20" i="70" s="1"/>
  <c r="D20" i="70" s="1"/>
  <c r="BD24" i="58"/>
  <c r="B24" i="58" s="1"/>
  <c r="D24" i="58" s="1"/>
  <c r="Y15" i="6"/>
  <c r="Z19" i="79"/>
  <c r="BD9" i="58"/>
  <c r="B9" i="58" s="1"/>
  <c r="D9" i="58" s="1"/>
  <c r="Z9" i="67"/>
  <c r="BD19" i="57"/>
  <c r="Y15" i="64"/>
  <c r="BD20" i="58"/>
  <c r="B20" i="58" s="1"/>
  <c r="D20" i="58" s="1"/>
  <c r="BE22" i="61"/>
  <c r="BF9" i="52"/>
  <c r="BE14" i="52"/>
  <c r="BE17" i="52"/>
  <c r="Z15" i="65"/>
  <c r="B15" i="65" s="1"/>
  <c r="D15" i="65" s="1"/>
  <c r="Z15" i="67"/>
  <c r="AA20" i="68"/>
  <c r="AA6" i="79"/>
  <c r="BE16" i="16"/>
  <c r="B16" i="16" s="1"/>
  <c r="D16" i="16" s="1"/>
  <c r="Z22" i="67"/>
  <c r="Z10" i="69"/>
  <c r="Y8" i="6"/>
  <c r="B8" i="6" s="1"/>
  <c r="D8" i="6" s="1"/>
  <c r="Y15" i="62"/>
  <c r="B15" i="62" s="1"/>
  <c r="D15" i="62" s="1"/>
  <c r="BE7" i="60"/>
  <c r="Z16" i="70"/>
  <c r="AA8" i="53"/>
  <c r="BE19" i="54"/>
  <c r="BF15" i="61"/>
  <c r="BD5" i="58"/>
  <c r="B5" i="58" s="1"/>
  <c r="D5" i="58" s="1"/>
  <c r="BF19" i="60"/>
  <c r="Y19" i="63"/>
  <c r="Z22" i="68"/>
  <c r="BE18" i="61"/>
  <c r="Z8" i="78"/>
  <c r="Z9" i="78"/>
  <c r="Y6" i="74"/>
  <c r="B6" i="74" s="1"/>
  <c r="D6" i="74" s="1"/>
  <c r="Z22" i="69"/>
  <c r="Z6" i="69"/>
  <c r="AA25" i="53"/>
  <c r="Z15" i="81"/>
  <c r="Z17" i="83"/>
  <c r="Z9" i="6"/>
  <c r="B9" i="6" s="1"/>
  <c r="D9" i="6" s="1"/>
  <c r="BE15" i="60"/>
  <c r="Z9" i="80"/>
  <c r="Y7" i="65"/>
  <c r="B7" i="65" s="1"/>
  <c r="D7" i="65" s="1"/>
  <c r="BE5" i="60"/>
  <c r="BE21" i="59"/>
  <c r="Z8" i="63"/>
  <c r="Y14" i="62"/>
  <c r="B14" i="62" s="1"/>
  <c r="D14" i="62" s="1"/>
  <c r="AA6" i="53"/>
  <c r="Y20" i="64"/>
  <c r="B20" i="64" s="1"/>
  <c r="D20" i="64" s="1"/>
  <c r="BD18" i="59"/>
  <c r="B18" i="59" s="1"/>
  <c r="D18" i="59" s="1"/>
  <c r="BD15" i="58"/>
  <c r="B15" i="58" s="1"/>
  <c r="D15" i="58" s="1"/>
  <c r="Z21" i="64"/>
  <c r="B21" i="64" s="1"/>
  <c r="D21" i="64" s="1"/>
  <c r="Y24" i="62"/>
  <c r="B24" i="62" s="1"/>
  <c r="D24" i="62" s="1"/>
  <c r="AA19" i="68"/>
  <c r="BE7" i="61"/>
  <c r="BE15" i="57"/>
  <c r="B15" i="57" s="1"/>
  <c r="D15" i="57" s="1"/>
  <c r="BE22" i="58"/>
  <c r="BE21" i="57"/>
  <c r="BE6" i="59"/>
  <c r="B6" i="59" s="1"/>
  <c r="D6" i="59" s="1"/>
  <c r="Z19" i="64"/>
  <c r="Y25" i="6"/>
  <c r="B25" i="6" s="1"/>
  <c r="D25" i="6" s="1"/>
  <c r="Z9" i="66"/>
  <c r="BE18" i="57"/>
  <c r="B18" i="57" s="1"/>
  <c r="D18" i="57" s="1"/>
  <c r="BE19" i="59"/>
  <c r="B19" i="59" s="1"/>
  <c r="D19" i="59" s="1"/>
  <c r="BE22" i="60"/>
  <c r="Z16" i="69"/>
  <c r="Z23" i="68"/>
  <c r="BD24" i="55"/>
  <c r="B24" i="55" s="1"/>
  <c r="D24" i="55" s="1"/>
  <c r="Y13" i="76"/>
  <c r="BD20" i="16"/>
  <c r="B20" i="16" s="1"/>
  <c r="D20" i="16" s="1"/>
  <c r="AA9" i="53"/>
  <c r="BD15" i="54"/>
  <c r="BD7" i="59"/>
  <c r="B7" i="59" s="1"/>
  <c r="D7" i="59" s="1"/>
  <c r="Z15" i="53"/>
  <c r="BD8" i="59"/>
  <c r="B8" i="59" s="1"/>
  <c r="D8" i="59" s="1"/>
  <c r="Z21" i="68"/>
  <c r="Z18" i="70"/>
  <c r="B18" i="70" s="1"/>
  <c r="D18" i="70" s="1"/>
  <c r="Z20" i="78"/>
  <c r="Z19" i="75"/>
  <c r="B19" i="75" s="1"/>
  <c r="D19" i="75" s="1"/>
  <c r="Y17" i="76"/>
  <c r="B17" i="76" s="1"/>
  <c r="D17" i="76" s="1"/>
  <c r="Y8" i="74"/>
  <c r="B8" i="74" s="1"/>
  <c r="D8" i="74" s="1"/>
  <c r="BE9" i="60"/>
  <c r="BE14" i="61"/>
  <c r="BE24" i="61"/>
  <c r="AA15" i="83"/>
  <c r="Z9" i="63"/>
  <c r="B9" i="63" s="1"/>
  <c r="D9" i="63" s="1"/>
  <c r="BD24" i="57"/>
  <c r="B24" i="57" s="1"/>
  <c r="D24" i="57" s="1"/>
  <c r="Z23" i="65"/>
  <c r="Z24" i="6"/>
  <c r="BD14" i="54"/>
  <c r="Y25" i="72"/>
  <c r="B25" i="72" s="1"/>
  <c r="D25" i="72" s="1"/>
  <c r="AA6" i="67"/>
  <c r="Z25" i="69"/>
  <c r="AA15" i="66"/>
  <c r="BF21" i="60"/>
  <c r="BF16" i="60"/>
  <c r="AA13" i="67"/>
  <c r="Z17" i="69"/>
  <c r="Y7" i="62"/>
  <c r="B7" i="62" s="1"/>
  <c r="D7" i="62" s="1"/>
  <c r="Y13" i="65"/>
  <c r="B13" i="65" s="1"/>
  <c r="D13" i="65" s="1"/>
  <c r="Z8" i="83"/>
  <c r="Y24" i="76"/>
  <c r="B24" i="76" s="1"/>
  <c r="D24" i="76" s="1"/>
  <c r="Z7" i="64"/>
  <c r="B7" i="64" s="1"/>
  <c r="D7" i="64" s="1"/>
  <c r="Y10" i="65"/>
  <c r="B10" i="65" s="1"/>
  <c r="D10" i="65" s="1"/>
  <c r="Y23" i="62"/>
  <c r="B23" i="62" s="1"/>
  <c r="D23" i="62" s="1"/>
  <c r="Y21" i="75"/>
  <c r="B21" i="75" s="1"/>
  <c r="D21" i="75" s="1"/>
  <c r="Z25" i="83"/>
  <c r="Y9" i="74"/>
  <c r="B9" i="74" s="1"/>
  <c r="D9" i="74" s="1"/>
  <c r="Z14" i="76"/>
  <c r="B14" i="76" s="1"/>
  <c r="D14" i="76" s="1"/>
  <c r="Y6" i="64"/>
  <c r="B6" i="64" s="1"/>
  <c r="D6" i="64" s="1"/>
  <c r="Z13" i="68"/>
  <c r="BD22" i="54"/>
  <c r="Z16" i="74"/>
  <c r="B16" i="74" s="1"/>
  <c r="D16" i="74" s="1"/>
  <c r="AA23" i="82"/>
  <c r="AA16" i="53"/>
  <c r="Y10" i="70"/>
  <c r="B10" i="70" s="1"/>
  <c r="D10" i="70" s="1"/>
  <c r="Y13" i="72"/>
  <c r="B13" i="72" s="1"/>
  <c r="D13" i="72" s="1"/>
  <c r="BE5" i="55"/>
  <c r="B5" i="55" s="1"/>
  <c r="D5" i="55" s="1"/>
  <c r="Y14" i="72"/>
  <c r="B14" i="72" s="1"/>
  <c r="D14" i="72" s="1"/>
  <c r="Z21" i="70"/>
  <c r="B21" i="70" s="1"/>
  <c r="D21" i="70" s="1"/>
  <c r="Z15" i="80"/>
  <c r="Z8" i="80"/>
  <c r="Y15" i="71"/>
  <c r="B15" i="71" s="1"/>
  <c r="D15" i="71" s="1"/>
  <c r="AA7" i="68"/>
  <c r="AA23" i="69"/>
  <c r="Z20" i="53"/>
  <c r="AA13" i="79"/>
  <c r="BD23" i="55"/>
  <c r="B23" i="55" s="1"/>
  <c r="D23" i="55" s="1"/>
  <c r="BE20" i="61"/>
  <c r="Y23" i="63"/>
  <c r="B23" i="63" s="1"/>
  <c r="D23" i="63" s="1"/>
  <c r="BE20" i="59"/>
  <c r="B20" i="59" s="1"/>
  <c r="D20" i="59" s="1"/>
  <c r="BF12" i="61"/>
  <c r="Y22" i="63"/>
  <c r="B22" i="63" s="1"/>
  <c r="D22" i="63" s="1"/>
  <c r="AA18" i="69"/>
  <c r="BE24" i="60"/>
  <c r="Z9" i="68"/>
  <c r="BD12" i="55"/>
  <c r="B12" i="55" s="1"/>
  <c r="D12" i="55" s="1"/>
  <c r="Z9" i="64"/>
  <c r="B9" i="64" s="1"/>
  <c r="D9" i="64" s="1"/>
  <c r="BD20" i="57"/>
  <c r="Z10" i="75"/>
  <c r="B10" i="75" s="1"/>
  <c r="D10" i="75" s="1"/>
  <c r="Z23" i="78"/>
  <c r="Y17" i="74"/>
  <c r="AA19" i="67"/>
  <c r="Y25" i="62"/>
  <c r="B25" i="62" s="1"/>
  <c r="D25" i="62" s="1"/>
  <c r="Z13" i="69"/>
  <c r="BD18" i="55"/>
  <c r="B18" i="55" s="1"/>
  <c r="D18" i="55" s="1"/>
  <c r="AA20" i="67"/>
  <c r="Z19" i="65"/>
  <c r="B19" i="65" s="1"/>
  <c r="D19" i="65" s="1"/>
  <c r="Y22" i="74"/>
  <c r="B22" i="74" s="1"/>
  <c r="D22" i="74" s="1"/>
  <c r="BD22" i="57"/>
  <c r="B22" i="57" s="1"/>
  <c r="D22" i="57" s="1"/>
  <c r="Y14" i="75"/>
  <c r="B14" i="75" s="1"/>
  <c r="D14" i="75" s="1"/>
  <c r="Z25" i="68"/>
  <c r="Z17" i="62"/>
  <c r="B17" i="62" s="1"/>
  <c r="D17" i="62" s="1"/>
  <c r="AA14" i="79"/>
  <c r="Y10" i="76"/>
  <c r="B10" i="76" s="1"/>
  <c r="D10" i="76" s="1"/>
  <c r="Z18" i="63"/>
  <c r="Y6" i="63"/>
  <c r="B6" i="63" s="1"/>
  <c r="D6" i="63" s="1"/>
  <c r="BE21" i="58"/>
  <c r="BE7" i="54"/>
  <c r="AA18" i="67"/>
  <c r="AA24" i="66"/>
  <c r="Z18" i="77"/>
  <c r="B18" i="77" s="1"/>
  <c r="D18" i="77" s="1"/>
  <c r="BD7" i="58"/>
  <c r="B7" i="58" s="1"/>
  <c r="D7" i="58" s="1"/>
  <c r="Y16" i="65"/>
  <c r="B16" i="65" s="1"/>
  <c r="D16" i="65" s="1"/>
  <c r="AA16" i="68"/>
  <c r="BD8" i="54"/>
  <c r="Z16" i="71"/>
  <c r="B16" i="71" s="1"/>
  <c r="D16" i="71" s="1"/>
  <c r="Y23" i="71"/>
  <c r="B23" i="71" s="1"/>
  <c r="D23" i="71" s="1"/>
  <c r="Z23" i="53"/>
  <c r="Z17" i="78"/>
  <c r="BE21" i="54"/>
  <c r="Y25" i="73"/>
  <c r="B25" i="73" s="1"/>
  <c r="D25" i="73" s="1"/>
  <c r="AA22" i="82"/>
  <c r="Y22" i="73"/>
  <c r="B22" i="73" s="1"/>
  <c r="D22" i="73" s="1"/>
  <c r="Y6" i="75"/>
  <c r="B6" i="75" s="1"/>
  <c r="D6" i="75" s="1"/>
  <c r="AA16" i="83"/>
  <c r="AA21" i="83"/>
  <c r="Z8" i="70"/>
  <c r="B8" i="70" s="1"/>
  <c r="D8" i="70" s="1"/>
  <c r="Z21" i="71"/>
  <c r="B21" i="71" s="1"/>
  <c r="D21" i="71" s="1"/>
  <c r="Y23" i="74"/>
  <c r="B23" i="74" s="1"/>
  <c r="D23" i="74" s="1"/>
  <c r="BD17" i="57"/>
  <c r="B17" i="57" s="1"/>
  <c r="D17" i="57" s="1"/>
  <c r="Z21" i="62"/>
  <c r="B21" i="62" s="1"/>
  <c r="D21" i="62" s="1"/>
  <c r="Z23" i="66"/>
  <c r="Y21" i="65"/>
  <c r="B21" i="65" s="1"/>
  <c r="D21" i="65" s="1"/>
  <c r="BF16" i="61"/>
  <c r="BD12" i="57"/>
  <c r="B12" i="57" s="1"/>
  <c r="D12" i="57" s="1"/>
  <c r="BE13" i="59"/>
  <c r="B13" i="59" s="1"/>
  <c r="D13" i="59" s="1"/>
  <c r="BE6" i="61"/>
  <c r="AA21" i="67"/>
  <c r="Z18" i="68"/>
  <c r="Y13" i="70"/>
  <c r="B13" i="70" s="1"/>
  <c r="D13" i="70" s="1"/>
  <c r="Z14" i="81"/>
  <c r="Z18" i="80"/>
  <c r="Z21" i="6"/>
  <c r="B21" i="6" s="1"/>
  <c r="D21" i="6" s="1"/>
  <c r="BD22" i="59"/>
  <c r="B22" i="59" s="1"/>
  <c r="D22" i="59" s="1"/>
  <c r="Y17" i="65"/>
  <c r="B17" i="65" s="1"/>
  <c r="D17" i="65" s="1"/>
  <c r="AA10" i="53"/>
  <c r="Y25" i="75"/>
  <c r="B25" i="75" s="1"/>
  <c r="D25" i="75" s="1"/>
  <c r="Z14" i="83"/>
  <c r="Z14" i="69"/>
  <c r="AA20" i="66"/>
  <c r="BE5" i="54"/>
  <c r="AA15" i="79"/>
  <c r="Y21" i="76"/>
  <c r="B21" i="76" s="1"/>
  <c r="D21" i="76" s="1"/>
  <c r="Z25" i="76"/>
  <c r="Z19" i="80"/>
  <c r="Z7" i="78"/>
  <c r="Y11" i="62"/>
  <c r="B11" i="62" s="1"/>
  <c r="D11" i="62" s="1"/>
  <c r="BE15" i="59"/>
  <c r="B15" i="59" s="1"/>
  <c r="D15" i="59" s="1"/>
  <c r="Z25" i="74"/>
  <c r="Z11" i="78"/>
  <c r="Y16" i="64"/>
  <c r="B16" i="64" s="1"/>
  <c r="D16" i="64" s="1"/>
  <c r="Z20" i="65"/>
  <c r="B20" i="65" s="1"/>
  <c r="D20" i="65" s="1"/>
  <c r="Z23" i="81"/>
  <c r="AA18" i="82"/>
  <c r="Z11" i="82"/>
  <c r="Z11" i="66"/>
  <c r="Z7" i="76"/>
  <c r="B7" i="76" s="1"/>
  <c r="D7" i="76" s="1"/>
  <c r="AA24" i="82"/>
  <c r="Y11" i="70"/>
  <c r="B11" i="70" s="1"/>
  <c r="D11" i="70" s="1"/>
  <c r="Z11" i="79"/>
  <c r="Y11" i="71"/>
  <c r="AA18" i="66"/>
  <c r="Z14" i="63"/>
  <c r="B14" i="63" s="1"/>
  <c r="D14" i="63" s="1"/>
  <c r="Y10" i="77"/>
  <c r="B10" i="77" s="1"/>
  <c r="D10" i="77" s="1"/>
  <c r="Z22" i="79"/>
  <c r="Z6" i="77"/>
  <c r="B6" i="77" s="1"/>
  <c r="D6" i="77" s="1"/>
  <c r="Z15" i="63"/>
  <c r="B15" i="63" s="1"/>
  <c r="D15" i="63" s="1"/>
  <c r="Y23" i="77"/>
  <c r="B23" i="77" s="1"/>
  <c r="D23" i="77" s="1"/>
  <c r="Z20" i="76"/>
  <c r="B20" i="76" s="1"/>
  <c r="D20" i="76" s="1"/>
  <c r="Z15" i="68"/>
  <c r="Z13" i="82"/>
  <c r="Z11" i="69"/>
  <c r="Y11" i="6"/>
  <c r="B11" i="6" s="1"/>
  <c r="D11" i="6" s="1"/>
  <c r="Y11" i="64"/>
  <c r="B11" i="64" s="1"/>
  <c r="D11" i="64" s="1"/>
  <c r="BD10" i="58"/>
  <c r="B10" i="58" s="1"/>
  <c r="D10" i="58" s="1"/>
  <c r="Y11" i="72"/>
  <c r="B11" i="72" s="1"/>
  <c r="D11" i="72" s="1"/>
  <c r="Y11" i="75"/>
  <c r="B11" i="75" s="1"/>
  <c r="D11" i="75" s="1"/>
  <c r="Z11" i="81"/>
  <c r="Y18" i="74"/>
  <c r="B18" i="74" s="1"/>
  <c r="D18" i="74" s="1"/>
  <c r="Z17" i="67"/>
  <c r="Z25" i="67"/>
  <c r="Y10" i="63"/>
  <c r="B10" i="63" s="1"/>
  <c r="D10" i="63" s="1"/>
  <c r="Y9" i="75"/>
  <c r="B9" i="75" s="1"/>
  <c r="D9" i="75" s="1"/>
  <c r="AA16" i="78"/>
  <c r="BD6" i="55"/>
  <c r="B6" i="55" s="1"/>
  <c r="D6" i="55" s="1"/>
  <c r="BD19" i="58"/>
  <c r="B19" i="58" s="1"/>
  <c r="D19" i="58" s="1"/>
  <c r="Z13" i="77"/>
  <c r="B13" i="77" s="1"/>
  <c r="D13" i="77" s="1"/>
  <c r="Y13" i="73"/>
  <c r="B13" i="73" s="1"/>
  <c r="D13" i="73" s="1"/>
  <c r="Z16" i="62"/>
  <c r="B16" i="62" s="1"/>
  <c r="D16" i="62" s="1"/>
  <c r="AA24" i="78"/>
  <c r="Z18" i="79"/>
  <c r="Z22" i="75"/>
  <c r="Z19" i="70"/>
  <c r="B19" i="70" s="1"/>
  <c r="D19" i="70" s="1"/>
  <c r="Z20" i="74"/>
  <c r="B20" i="74" s="1"/>
  <c r="D20" i="74" s="1"/>
  <c r="Z16" i="77"/>
  <c r="B16" i="77" s="1"/>
  <c r="D16" i="77" s="1"/>
  <c r="Z18" i="71"/>
  <c r="B18" i="71" s="1"/>
  <c r="D18" i="71" s="1"/>
  <c r="B20" i="63"/>
  <c r="D20" i="63" s="1"/>
  <c r="Y11" i="63"/>
  <c r="B11" i="63" s="1"/>
  <c r="D11" i="63" s="1"/>
  <c r="Z13" i="83"/>
  <c r="AA15" i="82"/>
  <c r="BD16" i="55"/>
  <c r="B16" i="55" s="1"/>
  <c r="D16" i="55" s="1"/>
  <c r="Y18" i="73"/>
  <c r="B18" i="73" s="1"/>
  <c r="D18" i="73" s="1"/>
  <c r="AA24" i="83"/>
  <c r="Z25" i="79"/>
  <c r="Y17" i="70"/>
  <c r="B17" i="70" s="1"/>
  <c r="D17" i="70" s="1"/>
  <c r="BD6" i="57"/>
  <c r="B6" i="57" s="1"/>
  <c r="D6" i="57" s="1"/>
  <c r="Z7" i="69"/>
  <c r="Z23" i="83"/>
  <c r="Y17" i="75"/>
  <c r="B17" i="75" s="1"/>
  <c r="D17" i="75" s="1"/>
  <c r="Z22" i="78"/>
  <c r="AA10" i="66"/>
  <c r="Y6" i="6"/>
  <c r="B6" i="6" s="1"/>
  <c r="D6" i="6" s="1"/>
  <c r="Y15" i="73"/>
  <c r="B15" i="73" s="1"/>
  <c r="D15" i="73" s="1"/>
  <c r="Z19" i="81"/>
  <c r="Z10" i="82"/>
  <c r="Z19" i="72"/>
  <c r="B19" i="72" s="1"/>
  <c r="D19" i="72" s="1"/>
  <c r="Z23" i="73"/>
  <c r="Z8" i="82"/>
  <c r="Y9" i="70"/>
  <c r="B9" i="70" s="1"/>
  <c r="D9" i="70" s="1"/>
  <c r="Z21" i="79"/>
  <c r="Y8" i="77"/>
  <c r="B8" i="77" s="1"/>
  <c r="D8" i="77" s="1"/>
  <c r="Y21" i="77"/>
  <c r="B21" i="77" s="1"/>
  <c r="D21" i="77" s="1"/>
  <c r="AA16" i="67"/>
  <c r="Y7" i="6"/>
  <c r="B7" i="6" s="1"/>
  <c r="D7" i="6" s="1"/>
  <c r="Z23" i="67"/>
  <c r="Z13" i="78"/>
  <c r="Y22" i="76"/>
  <c r="B22" i="76" s="1"/>
  <c r="D22" i="76" s="1"/>
  <c r="Y13" i="63"/>
  <c r="B13" i="63" s="1"/>
  <c r="D13" i="63" s="1"/>
  <c r="BD16" i="59"/>
  <c r="B16" i="59" s="1"/>
  <c r="D16" i="59" s="1"/>
  <c r="Z7" i="70"/>
  <c r="B7" i="70" s="1"/>
  <c r="D7" i="70" s="1"/>
  <c r="Y14" i="74"/>
  <c r="B14" i="74" s="1"/>
  <c r="D14" i="74" s="1"/>
  <c r="Z7" i="79"/>
  <c r="Y18" i="72"/>
  <c r="B18" i="72" s="1"/>
  <c r="D18" i="72" s="1"/>
  <c r="Y25" i="70"/>
  <c r="B25" i="70" s="1"/>
  <c r="D25" i="70" s="1"/>
  <c r="Z25" i="78"/>
  <c r="Y21" i="74"/>
  <c r="B21" i="74" s="1"/>
  <c r="D21" i="74" s="1"/>
  <c r="Z10" i="67"/>
  <c r="Y6" i="73"/>
  <c r="B6" i="73" s="1"/>
  <c r="D6" i="73" s="1"/>
  <c r="Z9" i="76"/>
  <c r="B9" i="76" s="1"/>
  <c r="D9" i="76" s="1"/>
  <c r="Z21" i="73"/>
  <c r="B21" i="73" s="1"/>
  <c r="D21" i="73" s="1"/>
  <c r="AA13" i="81"/>
  <c r="Z24" i="71"/>
  <c r="Z11" i="80"/>
  <c r="Y20" i="75"/>
  <c r="B20" i="75" s="1"/>
  <c r="D20" i="75" s="1"/>
  <c r="Y19" i="77"/>
  <c r="B19" i="77" s="1"/>
  <c r="D19" i="77" s="1"/>
  <c r="Y7" i="73"/>
  <c r="B7" i="73" s="1"/>
  <c r="D7" i="73" s="1"/>
  <c r="BF13" i="61"/>
  <c r="Z24" i="69"/>
  <c r="Z17" i="80"/>
  <c r="Z10" i="81"/>
  <c r="Z23" i="70"/>
  <c r="Z14" i="71"/>
  <c r="B14" i="71" s="1"/>
  <c r="D14" i="71" s="1"/>
  <c r="Y7" i="71"/>
  <c r="B7" i="71" s="1"/>
  <c r="D7" i="71" s="1"/>
  <c r="AA20" i="83"/>
  <c r="Y24" i="72"/>
  <c r="B24" i="72" s="1"/>
  <c r="D24" i="72" s="1"/>
  <c r="AA23" i="80"/>
  <c r="Z21" i="72"/>
  <c r="B21" i="72" s="1"/>
  <c r="D21" i="72" s="1"/>
  <c r="Y7" i="75"/>
  <c r="B7" i="75" s="1"/>
  <c r="D7" i="75" s="1"/>
  <c r="AA12" i="83"/>
  <c r="AA12" i="80"/>
  <c r="Y22" i="77"/>
  <c r="B22" i="77" s="1"/>
  <c r="D22" i="77" s="1"/>
  <c r="Z12" i="76"/>
  <c r="Y22" i="71"/>
  <c r="B22" i="71" s="1"/>
  <c r="D22" i="71" s="1"/>
  <c r="AA11" i="82"/>
  <c r="Y13" i="74"/>
  <c r="B13" i="74" s="1"/>
  <c r="D13" i="74" s="1"/>
  <c r="Y24" i="70"/>
  <c r="B24" i="70" s="1"/>
  <c r="D24" i="70" s="1"/>
  <c r="Z15" i="75"/>
  <c r="B15" i="75" s="1"/>
  <c r="D15" i="75" s="1"/>
  <c r="Z20" i="69"/>
  <c r="Z19" i="69"/>
  <c r="Z22" i="80"/>
  <c r="Y8" i="72"/>
  <c r="B8" i="72" s="1"/>
  <c r="D8" i="72" s="1"/>
  <c r="Z9" i="82"/>
  <c r="Z21" i="81"/>
  <c r="Z7" i="80"/>
  <c r="Z22" i="72"/>
  <c r="Z19" i="82"/>
  <c r="Z16" i="76"/>
  <c r="B16" i="76" s="1"/>
  <c r="D16" i="76" s="1"/>
  <c r="AA14" i="78"/>
  <c r="Y17" i="72"/>
  <c r="B17" i="72" s="1"/>
  <c r="D17" i="72" s="1"/>
  <c r="AA18" i="81"/>
  <c r="Y19" i="76"/>
  <c r="B19" i="76" s="1"/>
  <c r="D19" i="76" s="1"/>
  <c r="Z7" i="83"/>
  <c r="Y10" i="74"/>
  <c r="B10" i="74" s="1"/>
  <c r="D10" i="74" s="1"/>
  <c r="Y11" i="73"/>
  <c r="B11" i="73" s="1"/>
  <c r="D11" i="73" s="1"/>
  <c r="Y11" i="76"/>
  <c r="B11" i="76" s="1"/>
  <c r="D11" i="76" s="1"/>
  <c r="B20" i="57"/>
  <c r="D20" i="57" s="1"/>
  <c r="AA6" i="78"/>
  <c r="Z6" i="70"/>
  <c r="B6" i="70" s="1"/>
  <c r="D6" i="70" s="1"/>
  <c r="B9" i="16"/>
  <c r="D9" i="16" s="1"/>
  <c r="B10" i="64"/>
  <c r="D10" i="64" s="1"/>
  <c r="B8" i="62"/>
  <c r="D8" i="62" s="1"/>
  <c r="B7" i="57"/>
  <c r="D7" i="57" s="1"/>
  <c r="B19" i="64"/>
  <c r="D19" i="64" s="1"/>
  <c r="B7" i="55"/>
  <c r="D7" i="55" s="1"/>
  <c r="Z20" i="80"/>
  <c r="Z8" i="71"/>
  <c r="B8" i="71" s="1"/>
  <c r="D8" i="71" s="1"/>
  <c r="Y14" i="77"/>
  <c r="B14" i="77" s="1"/>
  <c r="D14" i="77" s="1"/>
  <c r="Z24" i="80"/>
  <c r="Z16" i="81"/>
  <c r="Z14" i="70"/>
  <c r="B14" i="70" s="1"/>
  <c r="D14" i="70" s="1"/>
  <c r="Y14" i="73"/>
  <c r="B14" i="73" s="1"/>
  <c r="D14" i="73" s="1"/>
  <c r="Z8" i="81"/>
  <c r="Y13" i="71"/>
  <c r="B13" i="71" s="1"/>
  <c r="D13" i="71" s="1"/>
  <c r="AA6" i="80"/>
  <c r="Z17" i="71"/>
  <c r="B17" i="71" s="1"/>
  <c r="D17" i="71" s="1"/>
  <c r="Y20" i="72"/>
  <c r="B20" i="72" s="1"/>
  <c r="D20" i="72" s="1"/>
  <c r="Z9" i="79"/>
  <c r="Z17" i="81"/>
  <c r="Z18" i="83"/>
  <c r="Y10" i="73"/>
  <c r="B10" i="73" s="1"/>
  <c r="D10" i="73" s="1"/>
  <c r="AA9" i="81"/>
  <c r="B21" i="63"/>
  <c r="D21" i="63" s="1"/>
  <c r="B20" i="55"/>
  <c r="D20" i="55" s="1"/>
  <c r="B19" i="57"/>
  <c r="D19" i="57" s="1"/>
  <c r="B13" i="62"/>
  <c r="D13" i="62" s="1"/>
  <c r="B14" i="6"/>
  <c r="D14" i="6" s="1"/>
  <c r="B14" i="57"/>
  <c r="D14" i="57" s="1"/>
  <c r="B8" i="55"/>
  <c r="D8" i="55" s="1"/>
  <c r="B16" i="63"/>
  <c r="D16" i="63" s="1"/>
  <c r="Z8" i="79"/>
  <c r="Z16" i="79"/>
  <c r="Z23" i="76"/>
  <c r="Z16" i="80"/>
  <c r="B19" i="62"/>
  <c r="D19" i="62" s="1"/>
  <c r="B13" i="64"/>
  <c r="D13" i="64" s="1"/>
  <c r="AA12" i="78"/>
  <c r="Y11" i="74"/>
  <c r="B11" i="74" s="1"/>
  <c r="D11" i="74" s="1"/>
  <c r="B16" i="70"/>
  <c r="D16" i="70" s="1"/>
  <c r="B8" i="76"/>
  <c r="D8" i="76" s="1"/>
  <c r="Y16" i="73"/>
  <c r="B16" i="73" s="1"/>
  <c r="D16" i="73" s="1"/>
  <c r="Z20" i="73"/>
  <c r="B20" i="73" s="1"/>
  <c r="D20" i="73" s="1"/>
  <c r="Y8" i="75"/>
  <c r="B8" i="75" s="1"/>
  <c r="D8" i="75" s="1"/>
  <c r="Z19" i="71"/>
  <c r="B19" i="71" s="1"/>
  <c r="D19" i="71" s="1"/>
  <c r="AA7" i="81"/>
  <c r="Y16" i="75"/>
  <c r="B16" i="75" s="1"/>
  <c r="D16" i="75" s="1"/>
  <c r="Z20" i="77"/>
  <c r="B20" i="77" s="1"/>
  <c r="D20" i="77" s="1"/>
  <c r="Z6" i="72"/>
  <c r="B6" i="72" s="1"/>
  <c r="D6" i="72" s="1"/>
  <c r="Z7" i="77"/>
  <c r="B7" i="77" s="1"/>
  <c r="D7" i="77" s="1"/>
  <c r="Y9" i="72"/>
  <c r="B9" i="72" s="1"/>
  <c r="D9" i="72" s="1"/>
  <c r="Y9" i="71"/>
  <c r="B9" i="71" s="1"/>
  <c r="D9" i="71" s="1"/>
  <c r="Y13" i="75"/>
  <c r="B13" i="75" s="1"/>
  <c r="D13" i="75" s="1"/>
  <c r="Y11" i="77"/>
  <c r="B11" i="77" s="1"/>
  <c r="D11" i="77" s="1"/>
  <c r="AA24" i="81"/>
  <c r="Z23" i="79"/>
  <c r="B8" i="73"/>
  <c r="D8" i="73" s="1"/>
  <c r="Z15" i="77"/>
  <c r="B15" i="77" s="1"/>
  <c r="D15" i="77" s="1"/>
  <c r="Z18" i="78"/>
  <c r="Z7" i="74"/>
  <c r="B7" i="74" s="1"/>
  <c r="D7" i="74" s="1"/>
  <c r="Y16" i="72"/>
  <c r="B16" i="72" s="1"/>
  <c r="D16" i="72" s="1"/>
  <c r="Y15" i="74"/>
  <c r="B15" i="74" s="1"/>
  <c r="D15" i="74" s="1"/>
  <c r="AA20" i="79"/>
  <c r="Z6" i="83"/>
  <c r="Z10" i="78"/>
  <c r="AA21" i="82"/>
  <c r="Z14" i="82"/>
  <c r="Z6" i="82"/>
  <c r="AA20" i="81"/>
  <c r="Z19" i="78"/>
  <c r="Z22" i="70"/>
  <c r="Z10" i="83"/>
  <c r="Z25" i="80"/>
  <c r="B17" i="63"/>
  <c r="D17" i="63" s="1"/>
  <c r="B9" i="55"/>
  <c r="D9" i="55" s="1"/>
  <c r="B8" i="64"/>
  <c r="D8" i="64" s="1"/>
  <c r="B9" i="65"/>
  <c r="D9" i="65" s="1"/>
  <c r="B18" i="64"/>
  <c r="D18" i="64" s="1"/>
  <c r="B18" i="62"/>
  <c r="D18" i="62" s="1"/>
  <c r="Y18" i="76"/>
  <c r="B18" i="76" s="1"/>
  <c r="D18" i="76" s="1"/>
  <c r="Z13" i="80"/>
  <c r="Z11" i="83"/>
  <c r="AA11" i="81"/>
  <c r="Y18" i="75"/>
  <c r="B18" i="75" s="1"/>
  <c r="D18" i="75" s="1"/>
  <c r="Z15" i="70"/>
  <c r="B15" i="70" s="1"/>
  <c r="D15" i="70" s="1"/>
  <c r="AA21" i="78"/>
  <c r="Z9" i="73"/>
  <c r="B9" i="73" s="1"/>
  <c r="D9" i="73" s="1"/>
  <c r="AA20" i="82"/>
  <c r="Y23" i="75"/>
  <c r="B23" i="75" s="1"/>
  <c r="D23" i="75" s="1"/>
  <c r="Z17" i="79"/>
  <c r="Y19" i="74"/>
  <c r="B19" i="74" s="1"/>
  <c r="D19" i="74" s="1"/>
  <c r="Z22" i="81"/>
  <c r="Z10" i="79"/>
  <c r="Y6" i="76"/>
  <c r="B6" i="76" s="1"/>
  <c r="D6" i="76" s="1"/>
  <c r="Y24" i="75"/>
  <c r="B24" i="75" s="1"/>
  <c r="D24" i="75" s="1"/>
  <c r="Z14" i="80"/>
  <c r="Y15" i="72"/>
  <c r="B15" i="72" s="1"/>
  <c r="D15" i="72" s="1"/>
  <c r="Y24" i="73"/>
  <c r="B24" i="73" s="1"/>
  <c r="D24" i="73" s="1"/>
  <c r="Y20" i="71"/>
  <c r="B20" i="71" s="1"/>
  <c r="D20" i="71" s="1"/>
  <c r="Z17" i="82"/>
  <c r="B13" i="76"/>
  <c r="D13" i="76" s="1"/>
  <c r="Z25" i="82"/>
  <c r="Z21" i="80"/>
  <c r="Z22" i="83"/>
  <c r="Y24" i="77"/>
  <c r="B24" i="77" s="1"/>
  <c r="D24" i="77" s="1"/>
  <c r="Z24" i="79"/>
  <c r="AA10" i="80"/>
  <c r="Z6" i="81"/>
  <c r="Z11" i="71"/>
  <c r="Y25" i="71"/>
  <c r="B25" i="71" s="1"/>
  <c r="D25" i="71" s="1"/>
  <c r="Y17" i="73"/>
  <c r="B17" i="73" s="1"/>
  <c r="D17" i="73" s="1"/>
  <c r="Z16" i="82"/>
  <c r="Y15" i="76"/>
  <c r="B15" i="76" s="1"/>
  <c r="D15" i="76" s="1"/>
  <c r="Y23" i="72"/>
  <c r="B23" i="72" s="1"/>
  <c r="D23" i="72" s="1"/>
  <c r="B19" i="63"/>
  <c r="D19" i="63" s="1"/>
  <c r="B8" i="58"/>
  <c r="D8" i="58" s="1"/>
  <c r="B7" i="72"/>
  <c r="D7" i="72" s="1"/>
  <c r="B20" i="6"/>
  <c r="D20" i="6" s="1"/>
  <c r="B20" i="62"/>
  <c r="D20" i="62" s="1"/>
  <c r="B19" i="16"/>
  <c r="D19" i="16" s="1"/>
  <c r="B19" i="55"/>
  <c r="D19" i="55" s="1"/>
  <c r="B15" i="16"/>
  <c r="D15" i="16" s="1"/>
  <c r="B14" i="59"/>
  <c r="D14" i="59" s="1"/>
  <c r="B17" i="64"/>
  <c r="D17" i="64" s="1"/>
  <c r="B6" i="65"/>
  <c r="D6" i="65" s="1"/>
  <c r="B17" i="74"/>
  <c r="D17" i="74" s="1"/>
  <c r="B9" i="59"/>
  <c r="D9" i="59" s="1"/>
  <c r="B17" i="77"/>
  <c r="D17" i="77" s="1"/>
  <c r="B19" i="73"/>
  <c r="D19" i="73" s="1"/>
  <c r="B6" i="71"/>
  <c r="D6" i="71" s="1"/>
  <c r="B9" i="77"/>
  <c r="D9" i="77" s="1"/>
  <c r="B17" i="6"/>
  <c r="D17" i="6" s="1"/>
  <c r="B9" i="57"/>
  <c r="D9" i="57" s="1"/>
  <c r="B18" i="58"/>
  <c r="D18" i="58" s="1"/>
  <c r="B15" i="64"/>
  <c r="D15" i="64" s="1"/>
  <c r="B17" i="59"/>
  <c r="D17" i="59" s="1"/>
  <c r="B8" i="57"/>
  <c r="D8" i="57" s="1"/>
  <c r="B17" i="58"/>
  <c r="D17" i="58" s="1"/>
  <c r="B18" i="63"/>
  <c r="D18" i="63" s="1"/>
  <c r="B14" i="65"/>
  <c r="D14" i="65" s="1"/>
  <c r="B8" i="63"/>
  <c r="D8" i="63" s="1"/>
  <c r="B18" i="65"/>
  <c r="D18" i="65" s="1"/>
  <c r="BE10" i="60"/>
  <c r="Z11" i="53"/>
  <c r="BE10" i="61"/>
  <c r="BD10" i="55"/>
  <c r="B10" i="55" s="1"/>
  <c r="D10" i="55" s="1"/>
  <c r="B17" i="55"/>
  <c r="D17" i="55" s="1"/>
  <c r="Z11" i="67"/>
  <c r="Z11" i="68"/>
  <c r="BD10" i="59"/>
  <c r="B10" i="59" s="1"/>
  <c r="D10" i="59" s="1"/>
  <c r="BD10" i="54"/>
  <c r="Y11" i="65"/>
  <c r="B11" i="65" s="1"/>
  <c r="D11" i="65" s="1"/>
  <c r="B14" i="64"/>
  <c r="D14" i="64" s="1"/>
  <c r="BD10" i="57"/>
  <c r="B10" i="57" s="1"/>
  <c r="D10" i="57" s="1"/>
  <c r="B10" i="62"/>
  <c r="D10" i="62" s="1"/>
  <c r="B5" i="59"/>
  <c r="D5" i="59" s="1"/>
  <c r="B16" i="6"/>
  <c r="D16" i="6" s="1"/>
  <c r="B16" i="58"/>
  <c r="D16" i="58" s="1"/>
  <c r="B12" i="59"/>
  <c r="D12" i="59" s="1"/>
  <c r="B7" i="63"/>
  <c r="D7" i="63" s="1"/>
  <c r="B13" i="55"/>
  <c r="D13" i="55" s="1"/>
  <c r="B6" i="62"/>
  <c r="D6" i="62" s="1"/>
  <c r="B12" i="58"/>
  <c r="D12" i="58" s="1"/>
  <c r="B14" i="58"/>
  <c r="D14" i="58" s="1"/>
  <c r="B10" i="6"/>
  <c r="D10" i="6" s="1"/>
  <c r="B19" i="6"/>
  <c r="D19" i="6" s="1"/>
  <c r="B5" i="57"/>
  <c r="D5" i="57" s="1"/>
  <c r="B15" i="6"/>
  <c r="D15" i="6" s="1"/>
  <c r="B13" i="57"/>
  <c r="D13" i="57" s="1"/>
  <c r="B8" i="16"/>
  <c r="D8" i="16" s="1"/>
  <c r="B13" i="58"/>
  <c r="D13" i="58" s="1"/>
  <c r="B13" i="6"/>
  <c r="D13" i="6" s="1"/>
  <c r="B18" i="6"/>
  <c r="D18" i="6" s="1"/>
  <c r="BE10" i="52"/>
  <c r="B6" i="16"/>
  <c r="D6" i="16" s="1"/>
  <c r="B17" i="16"/>
  <c r="D17" i="16" s="1"/>
  <c r="B5" i="16"/>
  <c r="D5" i="16" s="1"/>
  <c r="B13" i="16"/>
  <c r="D13" i="16" s="1"/>
  <c r="B14" i="16"/>
  <c r="D14" i="16" s="1"/>
  <c r="B12" i="16"/>
  <c r="D12" i="16" s="1"/>
  <c r="Y12" i="76"/>
  <c r="B10" i="16"/>
  <c r="D10" i="16" s="1"/>
  <c r="B18" i="16"/>
  <c r="D18" i="16" s="1"/>
  <c r="B11" i="71" l="1"/>
  <c r="D11" i="71" s="1"/>
  <c r="Y12" i="75"/>
  <c r="B12" i="75" s="1"/>
  <c r="D12" i="75" s="1"/>
  <c r="Y12" i="70"/>
  <c r="B12" i="70" s="1"/>
  <c r="D12" i="70" s="1"/>
  <c r="Z12" i="79"/>
  <c r="Y12" i="72"/>
  <c r="B12" i="72" s="1"/>
  <c r="D12" i="72" s="1"/>
  <c r="Y12" i="74"/>
  <c r="B12" i="74" s="1"/>
  <c r="D12" i="74" s="1"/>
  <c r="Z12" i="78"/>
  <c r="Z12" i="81"/>
  <c r="Y12" i="73"/>
  <c r="B12" i="73" s="1"/>
  <c r="D12" i="73" s="1"/>
  <c r="Z12" i="80"/>
  <c r="Z12" i="82"/>
  <c r="Y12" i="77"/>
  <c r="B12" i="77" s="1"/>
  <c r="D12" i="77" s="1"/>
  <c r="B12" i="76"/>
  <c r="D12" i="76" s="1"/>
  <c r="Y12" i="71"/>
  <c r="B12" i="71" s="1"/>
  <c r="D12" i="71" s="1"/>
  <c r="Z12" i="83"/>
  <c r="Y12" i="6"/>
  <c r="B12" i="6" s="1"/>
  <c r="D12" i="6" s="1"/>
  <c r="BD11" i="54"/>
  <c r="Z12" i="67"/>
  <c r="Z12" i="68"/>
  <c r="Z12" i="69"/>
  <c r="BE11" i="60"/>
  <c r="Y12" i="64"/>
  <c r="B12" i="64" s="1"/>
  <c r="D12" i="64" s="1"/>
  <c r="BD11" i="57"/>
  <c r="B11" i="57" s="1"/>
  <c r="D11" i="57" s="1"/>
  <c r="Y12" i="62"/>
  <c r="B12" i="62" s="1"/>
  <c r="D12" i="62" s="1"/>
  <c r="BE11" i="61"/>
  <c r="Z12" i="66"/>
  <c r="Y12" i="65"/>
  <c r="B12" i="65" s="1"/>
  <c r="D12" i="65" s="1"/>
  <c r="BD11" i="55"/>
  <c r="B11" i="55" s="1"/>
  <c r="D11" i="55" s="1"/>
  <c r="BD11" i="58"/>
  <c r="B11" i="58" s="1"/>
  <c r="D11" i="58" s="1"/>
  <c r="Y12" i="63"/>
  <c r="B12" i="63" s="1"/>
  <c r="D12" i="63" s="1"/>
  <c r="Z12" i="53"/>
  <c r="BD11" i="59"/>
  <c r="B11" i="59" s="1"/>
  <c r="D11" i="59" s="1"/>
  <c r="BD11" i="16"/>
  <c r="B11" i="16" s="1"/>
  <c r="D11" i="16" s="1"/>
  <c r="BE11" i="5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tc={DCA9ABAA-F851-47B7-AF20-C7824F2F1131}</author>
  </authors>
  <commentList>
    <comment ref="D44" authorId="0" shapeId="0" xr:uid="{DCA9ABAA-F851-47B7-AF20-C7824F2F1131}">
      <text>
        <t>[Threaded comment]
Your version of Excel allows you to read this threaded comment; however, any edits to it will get removed if the file is opened in a newer version of Excel. Learn more: https://go.microsoft.com/fwlink/?linkid=870924
Comment:
    Division 3 record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<sst xmlns="http://schemas.openxmlformats.org/spreadsheetml/2006/main" count="4432" uniqueCount="504">
  <si>
    <r>
      <rPr>
        <sz val="8"/>
        <rFont val="Times New Roman"/>
        <family val="1"/>
      </rPr>
      <t>Event No.</t>
    </r>
  </si>
  <si>
    <r>
      <rPr>
        <sz val="6.5"/>
        <rFont val="Arial"/>
        <family val="2"/>
      </rPr>
      <t>Competition order</t>
    </r>
  </si>
  <si>
    <r>
      <rPr>
        <sz val="10"/>
        <rFont val="Times New Roman"/>
        <family val="1"/>
      </rPr>
      <t xml:space="preserve">FIRST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</si>
  <si>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SECOND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</si>
  <si>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THIRD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</si>
  <si>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>Best of three trials</t>
    </r>
  </si>
  <si>
    <r>
      <rPr>
        <sz val="8"/>
        <rFont val="Times New Roman"/>
        <family val="1"/>
      </rPr>
      <t>Position after 3 trials</t>
    </r>
  </si>
  <si>
    <r>
      <rPr>
        <sz val="10"/>
        <rFont val="Times New Roman"/>
        <family val="1"/>
      </rPr>
      <t xml:space="preserve">FOURTH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</si>
  <si>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FIFTH
</t>
    </r>
    <r>
      <rPr>
        <sz val="10"/>
        <rFont val="Times New Roman"/>
        <family val="1"/>
      </rPr>
      <t>trial</t>
    </r>
  </si>
  <si>
    <r>
      <rPr>
        <sz val="10"/>
        <rFont val="Times New Roman"/>
        <family val="1"/>
      </rPr>
      <t xml:space="preserve">SIXTH
</t>
    </r>
    <r>
      <rPr>
        <sz val="10"/>
        <rFont val="Times New Roman"/>
        <family val="1"/>
      </rPr>
      <t>trial</t>
    </r>
  </si>
  <si>
    <r>
      <rPr>
        <sz val="11"/>
        <rFont val="Times New Roman"/>
        <family val="1"/>
      </rPr>
      <t xml:space="preserve">BEST
</t>
    </r>
    <r>
      <rPr>
        <sz val="11"/>
        <rFont val="Times New Roman"/>
        <family val="1"/>
      </rPr>
      <t>of all trials</t>
    </r>
  </si>
  <si>
    <r>
      <rPr>
        <sz val="8"/>
        <rFont val="Times New Roman"/>
        <family val="1"/>
      </rPr>
      <t>Final position</t>
    </r>
  </si>
  <si>
    <r>
      <rPr>
        <b/>
        <sz val="10"/>
        <rFont val="Times New Roman"/>
        <family val="1"/>
      </rPr>
      <t>Metres</t>
    </r>
  </si>
  <si>
    <r>
      <rPr>
        <b/>
        <sz val="10"/>
        <rFont val="Times New Roman"/>
        <family val="1"/>
      </rPr>
      <t>Result (A)</t>
    </r>
  </si>
  <si>
    <r>
      <rPr>
        <sz val="8"/>
        <rFont val="Times New Roman"/>
        <family val="1"/>
      </rPr>
      <t>Place</t>
    </r>
  </si>
  <si>
    <r>
      <rPr>
        <sz val="8"/>
        <rFont val="Times New Roman"/>
        <family val="1"/>
      </rPr>
      <t>No.</t>
    </r>
  </si>
  <si>
    <r>
      <rPr>
        <sz val="8"/>
        <rFont val="Times New Roman"/>
        <family val="1"/>
      </rPr>
      <t>Name</t>
    </r>
  </si>
  <si>
    <r>
      <rPr>
        <sz val="8"/>
        <rFont val="Times New Roman"/>
        <family val="1"/>
      </rPr>
      <t>Club</t>
    </r>
  </si>
  <si>
    <r>
      <rPr>
        <sz val="8"/>
        <rFont val="Times New Roman"/>
        <family val="1"/>
      </rPr>
      <t>Metres</t>
    </r>
  </si>
  <si>
    <r>
      <rPr>
        <sz val="8"/>
        <rFont val="Times New Roman"/>
        <family val="1"/>
      </rPr>
      <t>Judges</t>
    </r>
  </si>
  <si>
    <r>
      <rPr>
        <sz val="8"/>
        <rFont val="Times New Roman"/>
        <family val="1"/>
      </rPr>
      <t>1st</t>
    </r>
  </si>
  <si>
    <r>
      <rPr>
        <sz val="8"/>
        <rFont val="Times New Roman"/>
        <family val="1"/>
      </rPr>
      <t>2nd</t>
    </r>
  </si>
  <si>
    <r>
      <rPr>
        <sz val="8"/>
        <rFont val="Times New Roman"/>
        <family val="1"/>
      </rPr>
      <t>3rd</t>
    </r>
  </si>
  <si>
    <r>
      <rPr>
        <sz val="8"/>
        <rFont val="Times New Roman"/>
        <family val="1"/>
      </rPr>
      <t>4th</t>
    </r>
  </si>
  <si>
    <r>
      <rPr>
        <sz val="8"/>
        <rFont val="Times New Roman"/>
        <family val="1"/>
      </rPr>
      <t>5th</t>
    </r>
  </si>
  <si>
    <r>
      <rPr>
        <sz val="8"/>
        <rFont val="Times New Roman"/>
        <family val="1"/>
      </rPr>
      <t>6th</t>
    </r>
  </si>
  <si>
    <r>
      <rPr>
        <sz val="8"/>
        <rFont val="Times New Roman"/>
        <family val="1"/>
      </rPr>
      <t>Referee</t>
    </r>
  </si>
  <si>
    <r>
      <rPr>
        <sz val="8"/>
        <rFont val="Times New Roman"/>
        <family val="1"/>
      </rPr>
      <t>7th</t>
    </r>
  </si>
  <si>
    <r>
      <rPr>
        <sz val="8"/>
        <rFont val="Times New Roman"/>
        <family val="1"/>
      </rPr>
      <t>8th</t>
    </r>
  </si>
  <si>
    <r>
      <rPr>
        <sz val="8"/>
        <rFont val="Times New Roman"/>
        <family val="1"/>
      </rPr>
      <t xml:space="preserve">© A </t>
    </r>
    <r>
      <rPr>
        <b/>
        <i/>
        <sz val="8"/>
        <rFont val="Arial-BoldItalicMT"/>
        <family val="2"/>
      </rPr>
      <t xml:space="preserve">MAFEO  </t>
    </r>
    <r>
      <rPr>
        <sz val="8"/>
        <rFont val="Times New Roman"/>
        <family val="1"/>
      </rPr>
      <t>field event card</t>
    </r>
  </si>
  <si>
    <t>Name</t>
  </si>
  <si>
    <t>Club</t>
  </si>
  <si>
    <t>Number</t>
  </si>
  <si>
    <r>
      <rPr>
        <sz val="9"/>
        <rFont val="Times New Roman"/>
        <family val="1"/>
      </rPr>
      <t xml:space="preserve">© A </t>
    </r>
    <r>
      <rPr>
        <b/>
        <i/>
        <sz val="9"/>
        <rFont val="Arial-BoldItalicMT"/>
        <family val="2"/>
      </rPr>
      <t xml:space="preserve">MAFEO  </t>
    </r>
    <r>
      <rPr>
        <sz val="9"/>
        <rFont val="Times New Roman"/>
        <family val="1"/>
      </rPr>
      <t>field event card</t>
    </r>
  </si>
  <si>
    <r>
      <rPr>
        <sz val="10"/>
        <rFont val="Times New Roman"/>
        <family val="1"/>
      </rPr>
      <t>.</t>
    </r>
  </si>
  <si>
    <t>8th</t>
  </si>
  <si>
    <t>7th</t>
  </si>
  <si>
    <t>6th</t>
  </si>
  <si>
    <t>5th</t>
  </si>
  <si>
    <t>4th</t>
  </si>
  <si>
    <t>3rd</t>
  </si>
  <si>
    <t>2nd</t>
  </si>
  <si>
    <t>1st</t>
  </si>
  <si>
    <r>
      <rPr>
        <b/>
        <sz val="12"/>
        <rFont val="Times New Roman"/>
        <family val="1"/>
      </rPr>
      <t>.</t>
    </r>
  </si>
  <si>
    <r>
      <rPr>
        <sz val="6.5"/>
        <rFont val="Arial"/>
        <family val="2"/>
      </rPr>
      <t>Position</t>
    </r>
  </si>
  <si>
    <r>
      <rPr>
        <sz val="6.5"/>
        <rFont val="Arial"/>
        <family val="2"/>
      </rPr>
      <t>Total failures</t>
    </r>
  </si>
  <si>
    <r>
      <rPr>
        <sz val="6.5"/>
        <rFont val="Arial"/>
        <family val="2"/>
      </rPr>
      <t>height cleared</t>
    </r>
  </si>
  <si>
    <t>Trials at</t>
  </si>
  <si>
    <r>
      <rPr>
        <sz val="8"/>
        <rFont val="Times New Roman"/>
        <family val="1"/>
      </rPr>
      <t xml:space="preserve">Metres
</t>
    </r>
    <r>
      <rPr>
        <b/>
        <sz val="12"/>
        <rFont val="Times New Roman"/>
        <family val="1"/>
      </rPr>
      <t>.</t>
    </r>
  </si>
  <si>
    <r>
      <rPr>
        <sz val="6.5"/>
        <rFont val="Arial"/>
        <family val="2"/>
      </rPr>
      <t>height</t>
    </r>
  </si>
  <si>
    <r>
      <rPr>
        <sz val="6.5"/>
        <rFont val="Arial"/>
        <family val="2"/>
      </rPr>
      <t>Starting</t>
    </r>
  </si>
  <si>
    <r>
      <rPr>
        <sz val="12"/>
        <rFont val="Times New Roman"/>
        <family val="1"/>
      </rPr>
      <t>Club</t>
    </r>
  </si>
  <si>
    <r>
      <rPr>
        <sz val="12"/>
        <rFont val="Times New Roman"/>
        <family val="1"/>
      </rPr>
      <t>Name</t>
    </r>
  </si>
  <si>
    <t>BEST
Metres</t>
  </si>
  <si>
    <t>Venue:</t>
  </si>
  <si>
    <t>Date:</t>
  </si>
  <si>
    <t>Event:</t>
  </si>
  <si>
    <t>Metres</t>
  </si>
  <si>
    <t>Bib Number</t>
  </si>
  <si>
    <t>-</t>
  </si>
  <si>
    <t>Place</t>
  </si>
  <si>
    <t>No.</t>
  </si>
  <si>
    <t>Bib number</t>
  </si>
  <si>
    <t>Result (B+C combined part 1)</t>
  </si>
  <si>
    <t>Result (B+C combined part 2)</t>
  </si>
  <si>
    <t>9th</t>
  </si>
  <si>
    <t>10th</t>
  </si>
  <si>
    <t>11th</t>
  </si>
  <si>
    <t>12th</t>
  </si>
  <si>
    <t>13th</t>
  </si>
  <si>
    <t>14th</t>
  </si>
  <si>
    <t>15th</t>
  </si>
  <si>
    <t>16th</t>
  </si>
  <si>
    <t>Result (B+C combined, part 1)</t>
  </si>
  <si>
    <t>Result (D string, part 1)</t>
  </si>
  <si>
    <t>Result (D string, part 2)</t>
  </si>
  <si>
    <t>Height Card, A, B, C string</t>
  </si>
  <si>
    <t>Distance Card, A, B, C string</t>
  </si>
  <si>
    <t>Distance Card, D string</t>
  </si>
  <si>
    <t>Event</t>
  </si>
  <si>
    <t>Timetable 1&amp;2</t>
  </si>
  <si>
    <t>Timetable 3</t>
  </si>
  <si>
    <t>Division is &gt;</t>
  </si>
  <si>
    <t>3SW</t>
  </si>
  <si>
    <t>div</t>
  </si>
  <si>
    <t>col</t>
  </si>
  <si>
    <t>3NE</t>
  </si>
  <si>
    <t>3SE</t>
  </si>
  <si>
    <t>HJ Men</t>
  </si>
  <si>
    <t>HJ Women</t>
  </si>
  <si>
    <t>PV Men</t>
  </si>
  <si>
    <t>PV Women</t>
  </si>
  <si>
    <t>PV M and W</t>
  </si>
  <si>
    <t>LJ Men</t>
  </si>
  <si>
    <t>TJ Men</t>
  </si>
  <si>
    <t>SP Men</t>
  </si>
  <si>
    <t>DT Men</t>
  </si>
  <si>
    <t>HT Men</t>
  </si>
  <si>
    <t>JT Men</t>
  </si>
  <si>
    <t>LJ Women</t>
  </si>
  <si>
    <t>TJ Women</t>
  </si>
  <si>
    <t>SP Women</t>
  </si>
  <si>
    <t>DT Women</t>
  </si>
  <si>
    <t>HT Women</t>
  </si>
  <si>
    <t>JT Women</t>
  </si>
  <si>
    <t xml:space="preserve">Meeting- </t>
  </si>
  <si>
    <t>Time, Finish:</t>
  </si>
  <si>
    <t>Time, Start:</t>
  </si>
  <si>
    <t>Start Ht.</t>
  </si>
  <si>
    <t xml:space="preserve">Records - </t>
  </si>
  <si>
    <t>Div.</t>
  </si>
  <si>
    <t>Lge</t>
  </si>
  <si>
    <t>Venue -&gt;</t>
  </si>
  <si>
    <t>Date -&gt;</t>
  </si>
  <si>
    <t>starting heights/min distances</t>
  </si>
  <si>
    <t>event</t>
  </si>
  <si>
    <t>min/start ht</t>
  </si>
  <si>
    <t>count</t>
  </si>
  <si>
    <t>Num teams=</t>
  </si>
  <si>
    <t>Team</t>
  </si>
  <si>
    <t>1full</t>
  </si>
  <si>
    <t>1short</t>
  </si>
  <si>
    <t>2full</t>
  </si>
  <si>
    <t>2short</t>
  </si>
  <si>
    <t>3full</t>
  </si>
  <si>
    <t>3short</t>
  </si>
  <si>
    <t>3NEfull</t>
  </si>
  <si>
    <t>3NEshort</t>
  </si>
  <si>
    <t>3SEfull</t>
  </si>
  <si>
    <t>3SEshort</t>
  </si>
  <si>
    <t>3SWfull</t>
  </si>
  <si>
    <t>3SWshort</t>
  </si>
  <si>
    <t>BRAT</t>
  </si>
  <si>
    <t>Charnwood AC</t>
  </si>
  <si>
    <t>Abingdon AC</t>
  </si>
  <si>
    <t>Birchfield Harriers</t>
  </si>
  <si>
    <t>City of Stoke AC</t>
  </si>
  <si>
    <t>Stoke</t>
  </si>
  <si>
    <t>Gloucester AC</t>
  </si>
  <si>
    <t>Chelt</t>
  </si>
  <si>
    <t>Royal Sutton Coldfield AC</t>
  </si>
  <si>
    <t>Leamington C &amp; AC</t>
  </si>
  <si>
    <t>Halesowen A &amp; CC</t>
  </si>
  <si>
    <t>Shrewsbury AC</t>
  </si>
  <si>
    <t>Notts AC</t>
  </si>
  <si>
    <t>Newport Harriers</t>
  </si>
  <si>
    <t>Nuneaton Harriers AC</t>
  </si>
  <si>
    <t>Tipton Harriers</t>
  </si>
  <si>
    <t>Telford AC</t>
  </si>
  <si>
    <t>Worcester AC</t>
  </si>
  <si>
    <t>Stratford–upon–Avon AC</t>
  </si>
  <si>
    <t>Match</t>
  </si>
  <si>
    <t>2000SC</t>
  </si>
  <si>
    <t>3000SC</t>
  </si>
  <si>
    <t>100H</t>
  </si>
  <si>
    <t>110H</t>
  </si>
  <si>
    <t>400H</t>
  </si>
  <si>
    <t>4x100</t>
  </si>
  <si>
    <t>4x400</t>
  </si>
  <si>
    <t>HJ</t>
  </si>
  <si>
    <t>PV</t>
  </si>
  <si>
    <t>LJ</t>
  </si>
  <si>
    <t>TJ</t>
  </si>
  <si>
    <t>SP</t>
  </si>
  <si>
    <t>DT</t>
  </si>
  <si>
    <t>HT</t>
  </si>
  <si>
    <t>JT</t>
  </si>
  <si>
    <t>LANE -&gt;</t>
  </si>
  <si>
    <t>step 1</t>
  </si>
  <si>
    <t>num teams</t>
  </si>
  <si>
    <t>column below</t>
  </si>
  <si>
    <t>Match number</t>
  </si>
  <si>
    <t>addresses for lane draws</t>
  </si>
  <si>
    <t>Event label</t>
  </si>
  <si>
    <t>input order</t>
  </si>
  <si>
    <t>teams column</t>
  </si>
  <si>
    <t>mulitiply</t>
  </si>
  <si>
    <t>get col for
1-20 table</t>
  </si>
  <si>
    <t>get col for
lane draw
table</t>
  </si>
  <si>
    <t>teams num</t>
  </si>
  <si>
    <t>get multi
plier</t>
  </si>
  <si>
    <t>Num Clubs =</t>
  </si>
  <si>
    <t>Height Card D string</t>
  </si>
  <si>
    <t>Meeting:</t>
  </si>
  <si>
    <t>Time Finish:</t>
  </si>
  <si>
    <t>Standard:</t>
  </si>
  <si>
    <t>Div</t>
  </si>
  <si>
    <t>Event Label</t>
  </si>
  <si>
    <t>STANDARDS</t>
  </si>
  <si>
    <t>MEN</t>
  </si>
  <si>
    <t>WOMEN</t>
  </si>
  <si>
    <t>Blank</t>
  </si>
  <si>
    <t>Divcopy</t>
  </si>
  <si>
    <t>Timetable col</t>
  </si>
  <si>
    <t>STANDARDS column</t>
  </si>
  <si>
    <t>Para
Category</t>
  </si>
  <si>
    <t>these 3 cols not used for D string</t>
  </si>
  <si>
    <t xml:space="preserve">Locking/unlocking password is </t>
  </si>
  <si>
    <t>mcaa</t>
  </si>
  <si>
    <t>Men</t>
  </si>
  <si>
    <t>Women</t>
  </si>
  <si>
    <t>PV M &amp; W</t>
  </si>
  <si>
    <t>N/A</t>
  </si>
  <si>
    <t>Divisions</t>
  </si>
  <si>
    <t>Matches</t>
  </si>
  <si>
    <t>div selector</t>
  </si>
  <si>
    <t>match selector</t>
  </si>
  <si>
    <t>MIDLAND TRACK AND FIELD LEAGUE, LEAGUE RECORDS</t>
  </si>
  <si>
    <t>Midland Track &amp; Field League Divisional Records</t>
  </si>
  <si>
    <t>Division 1</t>
  </si>
  <si>
    <t>Division 2</t>
  </si>
  <si>
    <t>Post-2023 Division 3 (SE, NE, SW)</t>
  </si>
  <si>
    <t>Perform</t>
  </si>
  <si>
    <t>Date</t>
  </si>
  <si>
    <t>Bernice Wilson</t>
  </si>
  <si>
    <t>Sinead Johnson</t>
  </si>
  <si>
    <t>Niamh Bailey</t>
  </si>
  <si>
    <t>Corby AC</t>
  </si>
  <si>
    <t>Ashleigh Nelson</t>
  </si>
  <si>
    <t>City of Stoke</t>
  </si>
  <si>
    <t>Yasmin Liverpool</t>
  </si>
  <si>
    <t>Coventry Godiva</t>
  </si>
  <si>
    <t>Lucy Jones</t>
  </si>
  <si>
    <t>Dudley Stourbridge H</t>
  </si>
  <si>
    <t>Melinda Cooksey</t>
  </si>
  <si>
    <t>Karen Harewood</t>
  </si>
  <si>
    <t>Rowena Cole</t>
  </si>
  <si>
    <t>Coventry Godiva H</t>
  </si>
  <si>
    <t>Emma Jackson</t>
  </si>
  <si>
    <t>Stacey Johnson</t>
  </si>
  <si>
    <t>Cannock &amp; Stafford</t>
  </si>
  <si>
    <t>Katie Holt</t>
  </si>
  <si>
    <t>Kate Goodhead</t>
  </si>
  <si>
    <t>Bristol &amp; West AC</t>
  </si>
  <si>
    <t>Sarah Everitt</t>
  </si>
  <si>
    <t>Bristol &amp; West</t>
  </si>
  <si>
    <t>Megan Stenhouse</t>
  </si>
  <si>
    <t>Rugby &amp; Northampton</t>
  </si>
  <si>
    <t>Emma Taylor</t>
  </si>
  <si>
    <t>Jade Watson</t>
  </si>
  <si>
    <t>Newcastle Staffs</t>
  </si>
  <si>
    <t>Kiya Dee Y</t>
  </si>
  <si>
    <t>Rosie Challender</t>
  </si>
  <si>
    <t>Aria Aberley-Barker X</t>
  </si>
  <si>
    <t>Natalie Eggington</t>
  </si>
  <si>
    <t>Katrina Entwistle</t>
  </si>
  <si>
    <t>Emma Clarke</t>
  </si>
  <si>
    <t>12:30.5</t>
  </si>
  <si>
    <t>Emily Negus</t>
  </si>
  <si>
    <t>Sophie Yorke</t>
  </si>
  <si>
    <t>Cheltenham &amp; County H</t>
  </si>
  <si>
    <t>Gemma Werrett
Katie Stainton</t>
  </si>
  <si>
    <t>Birchfield Harriers
Birchfield Harriers</t>
  </si>
  <si>
    <t>14.10
14.10</t>
  </si>
  <si>
    <t>04/05/14
08/05/16</t>
  </si>
  <si>
    <t>Lauren O’Reilly</t>
  </si>
  <si>
    <t>Aneta Jacobzak</t>
  </si>
  <si>
    <t>Aneta Jacobczak</t>
  </si>
  <si>
    <t>Louise Robinson</t>
  </si>
  <si>
    <t>Justine Kinney</t>
  </si>
  <si>
    <t>Royal Sutton Coldfield</t>
  </si>
  <si>
    <t>Bethan Partridge</t>
  </si>
  <si>
    <t>Mollie Courtney</t>
  </si>
  <si>
    <t>Lucy Bryan</t>
  </si>
  <si>
    <t>Bristol &amp; West/ Yate</t>
  </si>
  <si>
    <t>Jenny Robbins</t>
  </si>
  <si>
    <t>Felicia Miloro</t>
  </si>
  <si>
    <t>Sutton in Ashfield AC</t>
  </si>
  <si>
    <t>Cleo Martin-Evans</t>
  </si>
  <si>
    <t>Daventry</t>
  </si>
  <si>
    <t>Chelsea Cooper</t>
  </si>
  <si>
    <t>Aimee Palmer</t>
  </si>
  <si>
    <t>Sinead Gutzmore</t>
  </si>
  <si>
    <t>Sineade Gutzmore</t>
  </si>
  <si>
    <t>Katie Rowe</t>
  </si>
  <si>
    <t>Anna Kelly</t>
  </si>
  <si>
    <t>Eden Francis</t>
  </si>
  <si>
    <t>Emily Campbell</t>
  </si>
  <si>
    <t>Leicester Coritanian</t>
  </si>
  <si>
    <t>Emma Merry</t>
  </si>
  <si>
    <t>Zoe Derham</t>
  </si>
  <si>
    <t>Christina Jones</t>
  </si>
  <si>
    <t>Katie Lambert</t>
  </si>
  <si>
    <t>Kidderminster &amp; Stourport</t>
  </si>
  <si>
    <t>Sarah Ann De Kremer</t>
  </si>
  <si>
    <t>Leamington C&amp;AC</t>
  </si>
  <si>
    <t>Amber Burdett</t>
  </si>
  <si>
    <t>Charlotte Colbert</t>
  </si>
  <si>
    <t>Hereford &amp; County AC</t>
  </si>
  <si>
    <t>Cheltenham &amp; County AC</t>
  </si>
  <si>
    <t>4x400Mx</t>
  </si>
  <si>
    <t>Yate &amp; District AC</t>
  </si>
  <si>
    <t>3:39.77</t>
  </si>
  <si>
    <t>Halesowen</t>
  </si>
  <si>
    <t>Scott Bajere, 
Kyle Ennis, 
Elliott Powell</t>
  </si>
  <si>
    <t>Bristol &amp; West, 
Banbury Harriers, 
Leicester Coritanian</t>
  </si>
  <si>
    <t>04/06/2011, 06/07/2014, 08/05/2016</t>
  </si>
  <si>
    <t>100m</t>
  </si>
  <si>
    <t>Scott Bajere</t>
  </si>
  <si>
    <t>David Lima</t>
  </si>
  <si>
    <t>Kyle Ennis, 
Elliott Powell</t>
  </si>
  <si>
    <t>Banbury Harriers, 
Leicester Coritanian</t>
  </si>
  <si>
    <t>06/06/2015, 
08/05/2016</t>
  </si>
  <si>
    <t>Banbury Harriers, Leicester Coritanian</t>
  </si>
  <si>
    <t>06/07/2014, 25/04/2015</t>
  </si>
  <si>
    <t>200m</t>
  </si>
  <si>
    <t>Birmingham Running &amp; TC</t>
  </si>
  <si>
    <t>Kyle Ennis</t>
  </si>
  <si>
    <t>R &amp; N</t>
  </si>
  <si>
    <t>06/07/2014,
25/04/2015</t>
  </si>
  <si>
    <t>Isaac Cory</t>
  </si>
  <si>
    <t>400m</t>
  </si>
  <si>
    <t>Michael Warner</t>
  </si>
  <si>
    <t>Seamus Derbyshire</t>
  </si>
  <si>
    <t>Stoke AC</t>
  </si>
  <si>
    <t>Richard Hill</t>
  </si>
  <si>
    <t>1.50.2</t>
  </si>
  <si>
    <t>800m</t>
  </si>
  <si>
    <t>Richard Peters</t>
  </si>
  <si>
    <t>Callum Hanlon</t>
  </si>
  <si>
    <t>1:54.8</t>
  </si>
  <si>
    <t>Tom Russell</t>
  </si>
  <si>
    <t>1500m</t>
  </si>
  <si>
    <t>Tim Dalton</t>
  </si>
  <si>
    <t>Severn/Gloucester</t>
  </si>
  <si>
    <t>Thomas Humphries</t>
  </si>
  <si>
    <t>Chris Davies</t>
  </si>
  <si>
    <t>3000m</t>
  </si>
  <si>
    <t>Alistair Watson</t>
  </si>
  <si>
    <t>Adrian Holliday</t>
  </si>
  <si>
    <t>5000m</t>
  </si>
  <si>
    <t>Matt O’Dowd</t>
  </si>
  <si>
    <t>Phil Beastall</t>
  </si>
  <si>
    <t>Daniel Owen</t>
  </si>
  <si>
    <t>Cheltenham &amp; County</t>
  </si>
  <si>
    <t>2k S/C</t>
  </si>
  <si>
    <t>Cheltenham</t>
  </si>
  <si>
    <t>Ian Rawlinson</t>
  </si>
  <si>
    <t>3k S/C</t>
  </si>
  <si>
    <t>Milan Campion</t>
  </si>
  <si>
    <t>9:20.27</t>
  </si>
  <si>
    <t>Alexander Stewart</t>
  </si>
  <si>
    <t>9:26.64</t>
  </si>
  <si>
    <t>Jake Porter</t>
  </si>
  <si>
    <t>Edward Dunford, 
Dominic Bradley</t>
  </si>
  <si>
    <t>Birchfield Harriers, 
Birchfield Harriers</t>
  </si>
  <si>
    <t>03/05/2008, 
03/08/2008</t>
  </si>
  <si>
    <t>Andrew Pozzi</t>
  </si>
  <si>
    <t>Stratford on Avon</t>
  </si>
  <si>
    <t>Efekemo Okoro</t>
  </si>
  <si>
    <t>Darren Lewis</t>
  </si>
  <si>
    <t>Wolverhampton &amp; Bilston</t>
  </si>
  <si>
    <t>Mike Edwards</t>
  </si>
  <si>
    <t>Adam Brooks</t>
  </si>
  <si>
    <t>Joshuah Hill</t>
  </si>
  <si>
    <t>Solihull &amp; Small Heath</t>
  </si>
  <si>
    <t>Nick Cruchley</t>
  </si>
  <si>
    <t>Joel Benitez
Jacob Clarke
Joel Leon Benitez</t>
  </si>
  <si>
    <t>Notts AC 
Notts AC
Notts AC</t>
  </si>
  <si>
    <t>4.70
4.70
4.70</t>
  </si>
  <si>
    <t>02/08/14
08/07/18
05/08/18</t>
  </si>
  <si>
    <t>Cameron Williams-Stein</t>
  </si>
  <si>
    <t>Jamie Blundell</t>
  </si>
  <si>
    <t>Rowan Powell</t>
  </si>
  <si>
    <t>Ben Williams</t>
  </si>
  <si>
    <t>Mike McKernan</t>
  </si>
  <si>
    <t>Samuel Evans</t>
  </si>
  <si>
    <t>Ryan Spencer-Jones</t>
  </si>
  <si>
    <t>Gareth Winter</t>
  </si>
  <si>
    <t>Gloucester/Severn</t>
  </si>
  <si>
    <t>Daniel Cork</t>
  </si>
  <si>
    <t>Newport</t>
  </si>
  <si>
    <t>Perris Wilkins</t>
  </si>
  <si>
    <t>Banbury Harriers</t>
  </si>
  <si>
    <t>Adam Damadzic</t>
  </si>
  <si>
    <t>James Tomlinson</t>
  </si>
  <si>
    <t>Craig Murch</t>
  </si>
  <si>
    <t>John Pearson</t>
  </si>
  <si>
    <t>Neil Crossley</t>
  </si>
  <si>
    <t>Glyn Hollingworth</t>
  </si>
  <si>
    <t>James Hopley</t>
  </si>
  <si>
    <t>Leamington C &amp; AC, 
Abingdon AC</t>
  </si>
  <si>
    <t>07/06/2008,
03/07/2016</t>
  </si>
  <si>
    <t>Bristol &amp; West/Yate</t>
  </si>
  <si>
    <t>Halesowen
(when in Div 3)</t>
  </si>
  <si>
    <t>M</t>
  </si>
  <si>
    <t>W</t>
  </si>
  <si>
    <t>MW</t>
  </si>
  <si>
    <t>men or women</t>
  </si>
  <si>
    <t>records col</t>
  </si>
  <si>
    <t>records 1</t>
  </si>
  <si>
    <t>records 2</t>
  </si>
  <si>
    <t>records 3</t>
  </si>
  <si>
    <t>Pre-2024 Division 3</t>
  </si>
  <si>
    <t>Pre-2024 Division 4 (SE, NE, SW)</t>
  </si>
  <si>
    <r>
      <rPr>
        <sz val="12"/>
        <color rgb="FFFF0000"/>
        <rFont val="Calibri"/>
        <family val="2"/>
        <scheme val="minor"/>
      </rPr>
      <t>Tiffany Cox</t>
    </r>
    <r>
      <rPr>
        <sz val="12"/>
        <rFont val="Calibri"/>
        <family val="2"/>
        <scheme val="minor"/>
      </rPr>
      <t xml:space="preserve">
Jessica Duncton</t>
    </r>
  </si>
  <si>
    <r>
      <rPr>
        <sz val="11"/>
        <color rgb="FFFF0000"/>
        <rFont val="Calibri"/>
        <family val="2"/>
        <scheme val="minor"/>
      </rPr>
      <t>Abingdon</t>
    </r>
    <r>
      <rPr>
        <sz val="11"/>
        <rFont val="Calibri"/>
        <family val="2"/>
        <scheme val="minor"/>
      </rPr>
      <t xml:space="preserve">
Cheltenham and County Harriers</t>
    </r>
  </si>
  <si>
    <r>
      <rPr>
        <sz val="12"/>
        <color rgb="FFFF0000"/>
        <rFont val="Calibri"/>
        <family val="2"/>
        <scheme val="minor"/>
      </rPr>
      <t>11.9 (+1.8m/s)</t>
    </r>
    <r>
      <rPr>
        <sz val="12"/>
        <rFont val="Calibri"/>
        <family val="2"/>
        <scheme val="minor"/>
      </rPr>
      <t xml:space="preserve">
12.02</t>
    </r>
  </si>
  <si>
    <r>
      <rPr>
        <sz val="12"/>
        <color rgb="FFFF0000"/>
        <rFont val="Calibri"/>
        <family val="2"/>
        <scheme val="minor"/>
      </rPr>
      <t>09/07/2023</t>
    </r>
    <r>
      <rPr>
        <sz val="12"/>
        <rFont val="Calibri"/>
        <family val="2"/>
        <scheme val="minor"/>
      </rPr>
      <t xml:space="preserve">
17/07/2022</t>
    </r>
  </si>
  <si>
    <t>Laura Langowski</t>
  </si>
  <si>
    <t>Katie Holt, 
Celia Taylor</t>
  </si>
  <si>
    <t>City of Stoke,
Coventry Godiva Harriers</t>
  </si>
  <si>
    <t>03/08/2019,
14/08/2011</t>
  </si>
  <si>
    <t>Hannah Alderson</t>
  </si>
  <si>
    <t>9.54.9s</t>
  </si>
  <si>
    <t>06.06.10</t>
  </si>
  <si>
    <t>Ella Burfitt</t>
  </si>
  <si>
    <t>Emma Bexson</t>
  </si>
  <si>
    <t>Stratford</t>
  </si>
  <si>
    <t>Joanne Eaton,
Lauren O’Reilly</t>
  </si>
  <si>
    <t>Yate &amp; District AC,
Newport Harriers</t>
  </si>
  <si>
    <t>04/07/2009,
10/08/2003</t>
  </si>
  <si>
    <t>Natalie Ainge</t>
  </si>
  <si>
    <t>Emily Madden Forman</t>
  </si>
  <si>
    <t>Hayley Rubery</t>
  </si>
  <si>
    <t>Jo Frost</t>
  </si>
  <si>
    <t>Bromsgrove &amp; Redditch</t>
  </si>
  <si>
    <t>Laura Keeley</t>
  </si>
  <si>
    <t>Amelia Fettis</t>
  </si>
  <si>
    <t>Simone Huggins-Ward</t>
  </si>
  <si>
    <t>3:51.5</t>
  </si>
  <si>
    <t>Nicholas Pryce,
Ben Simons,
Eldridge Phiri</t>
  </si>
  <si>
    <t>Royal Sutton Coldfield
Telford AC
Tamworth AC</t>
  </si>
  <si>
    <t>03/08/2019
04/07/2009
01/07/2012</t>
  </si>
  <si>
    <t>Kyle Ennis
Elliott Powell</t>
  </si>
  <si>
    <t>Banbury Harriers
Leicester Coritanian</t>
  </si>
  <si>
    <t>06/06/2015
08/05/2016</t>
  </si>
  <si>
    <t>Kane Howitt</t>
  </si>
  <si>
    <t>06/07/2014
25/04/2015</t>
  </si>
  <si>
    <t>Ryan Preddy,
David Lima</t>
  </si>
  <si>
    <t>Severn/Gloucester,
Birmingham R &amp; T C</t>
  </si>
  <si>
    <t>05/07/2008,
06/05/2017</t>
  </si>
  <si>
    <t>Ben Claridge</t>
  </si>
  <si>
    <t>Jonathan Morgan</t>
  </si>
  <si>
    <t>John Millington</t>
  </si>
  <si>
    <t>Steve Millward</t>
  </si>
  <si>
    <t>Nick Hardy</t>
  </si>
  <si>
    <t>Alex Nwenwu</t>
  </si>
  <si>
    <t>Wolves &amp; Bilston</t>
  </si>
  <si>
    <t>Tom Burton</t>
  </si>
  <si>
    <t>Tamworth A</t>
  </si>
  <si>
    <t>Samuel Khogali</t>
  </si>
  <si>
    <t>Nahbi Odeh</t>
  </si>
  <si>
    <t>Scott Jenns</t>
  </si>
  <si>
    <t>Leamington C &amp; AC
Abingdon AC</t>
  </si>
  <si>
    <t>07/06/2008
03/07/2016</t>
  </si>
  <si>
    <t>Tim Williams</t>
  </si>
  <si>
    <t>2026 divisions and teams</t>
  </si>
  <si>
    <t>Burton</t>
  </si>
  <si>
    <t>Birmingham Running &amp; Tri Club</t>
  </si>
  <si>
    <t>Bir</t>
  </si>
  <si>
    <t/>
  </si>
  <si>
    <t>Charn</t>
  </si>
  <si>
    <t>Abing</t>
  </si>
  <si>
    <t>Bromsgrove &amp; Redditch AC</t>
  </si>
  <si>
    <t>B&amp;R</t>
  </si>
  <si>
    <t>Bristol &amp; West AC with Bath</t>
  </si>
  <si>
    <t>B&amp;W&amp;B</t>
  </si>
  <si>
    <t>Cannock &amp; Stafford AC</t>
  </si>
  <si>
    <t>C&amp;S</t>
  </si>
  <si>
    <t>Nun</t>
  </si>
  <si>
    <t>Banbury Harriers AC</t>
  </si>
  <si>
    <t>Banb</t>
  </si>
  <si>
    <t>Cheltenham and County Harriers</t>
  </si>
  <si>
    <t>Burton AC</t>
  </si>
  <si>
    <t>Burt</t>
  </si>
  <si>
    <t>RSC</t>
  </si>
  <si>
    <t>Corb</t>
  </si>
  <si>
    <t>Dudley &amp; Stourbridge Harriers</t>
  </si>
  <si>
    <t>D&amp;S</t>
  </si>
  <si>
    <t>Hales</t>
  </si>
  <si>
    <t>Glouc</t>
  </si>
  <si>
    <t>Shrew</t>
  </si>
  <si>
    <t>Coventry Godiva Harriers</t>
  </si>
  <si>
    <t>CovG</t>
  </si>
  <si>
    <t>Hereford Forest</t>
  </si>
  <si>
    <t>HereF</t>
  </si>
  <si>
    <t>Leam</t>
  </si>
  <si>
    <t>Newp</t>
  </si>
  <si>
    <t>Sutton-in-Ashfield H &amp; AC</t>
  </si>
  <si>
    <t>SinA</t>
  </si>
  <si>
    <t>Daventry AAC</t>
  </si>
  <si>
    <t>Dav</t>
  </si>
  <si>
    <t>Kidderminster &amp; Stourport AC</t>
  </si>
  <si>
    <t>K&amp;S</t>
  </si>
  <si>
    <t>Rugby &amp; Northampton AC</t>
  </si>
  <si>
    <t>R&amp;N</t>
  </si>
  <si>
    <t>Notts</t>
  </si>
  <si>
    <t>Tamworth AC</t>
  </si>
  <si>
    <t>Tamw</t>
  </si>
  <si>
    <t>Kettering Town Harriers</t>
  </si>
  <si>
    <t>Kett</t>
  </si>
  <si>
    <t>Tipton</t>
  </si>
  <si>
    <t>Strat</t>
  </si>
  <si>
    <t>Telf</t>
  </si>
  <si>
    <t>Leicester Coritanian AC</t>
  </si>
  <si>
    <t>Leic</t>
  </si>
  <si>
    <t>Worc</t>
  </si>
  <si>
    <t>Wolverhampton &amp; Bilston AC</t>
  </si>
  <si>
    <t>W&amp;B</t>
  </si>
  <si>
    <t>Solihull &amp; Small Heath AC</t>
  </si>
  <si>
    <t>SSH</t>
  </si>
  <si>
    <t>Yate and District AC</t>
  </si>
  <si>
    <t>Yate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</si>
</sst>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F400]h:mm:ss\ AM/PM"/>
    <numFmt numFmtId="165" formatCode="m:ss.00"/>
    <numFmt numFmtId="166" formatCode="m:ss.0"/>
    <numFmt numFmtId="167" formatCode="0.0"/>
  </numFmts>
  <fonts count="32">
    <font>
      <sz val="10"/>
      <color rgb="FF000000"/>
      <name val="Times New Roman"/>
      <charset val="204"/>
    </font>
    <font>
      <b/>
      <sz val="12"/>
      <name val="Times New Roman"/>
      <family val="1"/>
    </font>
    <font>
      <sz val="8"/>
      <name val="Times New Roman"/>
      <family val="1"/>
    </font>
    <font>
      <sz val="6.5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8"/>
      <color rgb="FF000000"/>
      <name val="Times New Roman"/>
      <family val="2"/>
    </font>
    <font>
      <sz val="11"/>
      <name val="Times New Roman"/>
      <family val="1"/>
    </font>
    <font>
      <b/>
      <i/>
      <sz val="8"/>
      <name val="Arial-BoldItalicMT"/>
      <family val="2"/>
    </font>
    <font>
      <sz val="12"/>
      <name val="Times New Roman"/>
      <family val="1"/>
    </font>
    <font>
      <sz val="8"/>
      <color rgb="FF000000"/>
      <name val="Times New Roman"/>
      <family val="1"/>
    </font>
    <font>
      <sz val="10"/>
      <color rgb="FF000000"/>
      <name val="Times New Roman"/>
      <family val="1"/>
    </font>
    <font>
      <sz val="9"/>
      <name val="Times New Roman"/>
      <family val="1"/>
    </font>
    <font>
      <b/>
      <i/>
      <sz val="9"/>
      <name val="Arial-BoldItalicMT"/>
      <family val="2"/>
    </font>
    <font>
      <i/>
      <sz val="5.5"/>
      <name val="Arial"/>
      <family val="2"/>
    </font>
    <font>
      <b/>
      <sz val="10"/>
      <color rgb="FF000000"/>
      <name val="Times New Roman"/>
      <family val="1"/>
    </font>
    <font>
      <b/>
      <sz val="11"/>
      <name val="Trebuchet MS"/>
      <family val="2"/>
    </font>
    <font>
      <b/>
      <sz val="14"/>
      <name val="Calibri"/>
      <family val="2"/>
    </font>
    <font>
      <sz val="10"/>
      <name val="Trebuchet MS"/>
      <family val="2"/>
    </font>
    <font>
      <b/>
      <sz val="13"/>
      <name val="Calibri"/>
      <family val="2"/>
    </font>
    <font>
      <sz val="11.5"/>
      <name val="Calibri"/>
      <family val="2"/>
    </font>
    <font>
      <b/>
      <sz val="11.5"/>
      <name val="Calibri"/>
      <family val="2"/>
      <scheme val="minor"/>
    </font>
    <font>
      <b/>
      <sz val="10"/>
      <name val="Trebuchet MS"/>
      <family val="2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0"/>
      <color rgb="FFFF0000"/>
      <name val="Trebuchet MS"/>
      <family val="2"/>
    </font>
    <font>
      <b/>
      <sz val="13"/>
      <name val="Calibri"/>
      <family val="2"/>
      <scheme val="minor"/>
    </font>
    <font>
      <sz val="11.5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rgb="FFFF0000"/>
      <name val="Trebuchet MS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</fills>
  <borders count="4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288">
    <xf numFmtId="0" fontId="0" fillId="0" borderId="0" xfId="0" applyAlignment="1">
      <alignment horizontal="left" vertical="top"/>
    </xf>
    <xf numFmtId="0" fontId="0" fillId="0" borderId="4" xfId="0" applyBorder="1" applyAlignment="1">
      <alignment horizontal="left" vertical="center" wrapText="1"/>
    </xf>
    <xf numFmtId="0" fontId="0" fillId="0" borderId="2" xfId="0" applyBorder="1" applyAlignment="1">
      <alignment horizontal="left" wrapText="1"/>
    </xf>
    <xf numFmtId="0" fontId="0" fillId="0" borderId="9" xfId="0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 indent="3"/>
    </xf>
    <xf numFmtId="0" fontId="0" fillId="0" borderId="0" xfId="0" applyAlignment="1">
      <alignment horizontal="left" vertical="center"/>
    </xf>
    <xf numFmtId="1" fontId="6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11" fillId="0" borderId="0" xfId="0" applyFont="1" applyAlignment="1">
      <alignment horizontal="left" vertical="top"/>
    </xf>
    <xf numFmtId="0" fontId="0" fillId="0" borderId="2" xfId="0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0" xfId="1" applyAlignment="1">
      <alignment horizontal="left" vertical="top"/>
    </xf>
    <xf numFmtId="0" fontId="11" fillId="0" borderId="2" xfId="1" applyBorder="1" applyAlignment="1">
      <alignment horizontal="left" wrapText="1"/>
    </xf>
    <xf numFmtId="0" fontId="2" fillId="0" borderId="2" xfId="1" applyFont="1" applyBorder="1" applyAlignment="1">
      <alignment horizontal="center" vertical="center" wrapText="1"/>
    </xf>
    <xf numFmtId="0" fontId="11" fillId="0" borderId="4" xfId="1" applyBorder="1" applyAlignment="1">
      <alignment horizontal="left" vertical="center" wrapText="1"/>
    </xf>
    <xf numFmtId="0" fontId="11" fillId="0" borderId="9" xfId="1" applyBorder="1" applyAlignment="1">
      <alignment horizontal="left" vertical="center" wrapText="1"/>
    </xf>
    <xf numFmtId="0" fontId="5" fillId="0" borderId="4" xfId="1" applyFont="1" applyBorder="1" applyAlignment="1">
      <alignment horizontal="left" vertical="center" wrapText="1" indent="4"/>
    </xf>
    <xf numFmtId="0" fontId="11" fillId="0" borderId="2" xfId="1" applyBorder="1" applyAlignment="1">
      <alignment horizontal="left" vertical="center" wrapText="1"/>
    </xf>
    <xf numFmtId="0" fontId="1" fillId="0" borderId="2" xfId="1" applyFont="1" applyBorder="1" applyAlignment="1">
      <alignment horizontal="center" vertical="top" wrapText="1"/>
    </xf>
    <xf numFmtId="0" fontId="11" fillId="0" borderId="2" xfId="1" applyBorder="1" applyAlignment="1">
      <alignment horizontal="center" vertical="center" wrapText="1"/>
    </xf>
    <xf numFmtId="1" fontId="6" fillId="0" borderId="2" xfId="1" applyNumberFormat="1" applyFont="1" applyBorder="1" applyAlignment="1">
      <alignment horizontal="center" vertical="center" shrinkToFit="1"/>
    </xf>
    <xf numFmtId="0" fontId="0" fillId="0" borderId="3" xfId="0" applyBorder="1" applyAlignment="1">
      <alignment horizontal="left" wrapText="1"/>
    </xf>
    <xf numFmtId="0" fontId="1" fillId="0" borderId="1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0" fillId="0" borderId="2" xfId="0" applyBorder="1" applyAlignment="1">
      <alignment horizontal="left" vertical="top"/>
    </xf>
    <xf numFmtId="0" fontId="2" fillId="0" borderId="16" xfId="0" applyFont="1" applyBorder="1" applyAlignment="1">
      <alignment horizontal="center" vertical="center" wrapText="1"/>
    </xf>
    <xf numFmtId="20" fontId="0" fillId="0" borderId="0" xfId="0" applyNumberFormat="1" applyAlignment="1">
      <alignment horizontal="left" vertical="top"/>
    </xf>
    <xf numFmtId="0" fontId="9" fillId="0" borderId="12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left" textRotation="90" wrapText="1"/>
    </xf>
    <xf numFmtId="0" fontId="3" fillId="0" borderId="13" xfId="1" applyFont="1" applyBorder="1" applyAlignment="1">
      <alignment horizontal="left" textRotation="90" wrapText="1"/>
    </xf>
    <xf numFmtId="0" fontId="2" fillId="0" borderId="17" xfId="1" applyFont="1" applyBorder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2" fillId="0" borderId="18" xfId="1" applyFont="1" applyBorder="1" applyAlignment="1">
      <alignment horizontal="left" vertical="center" wrapText="1"/>
    </xf>
    <xf numFmtId="0" fontId="3" fillId="0" borderId="12" xfId="1" applyFont="1" applyBorder="1" applyAlignment="1">
      <alignment horizontal="center" textRotation="90" wrapText="1"/>
    </xf>
    <xf numFmtId="0" fontId="9" fillId="0" borderId="13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top" wrapText="1"/>
    </xf>
    <xf numFmtId="0" fontId="11" fillId="0" borderId="0" xfId="1" applyAlignment="1">
      <alignment horizontal="left" vertical="top" wrapText="1"/>
    </xf>
    <xf numFmtId="164" fontId="2" fillId="0" borderId="17" xfId="1" applyNumberFormat="1" applyFont="1" applyBorder="1" applyAlignment="1">
      <alignment horizontal="left" vertical="center" wrapText="1"/>
    </xf>
    <xf numFmtId="0" fontId="0" fillId="0" borderId="0" xfId="0"/>
    <xf numFmtId="0" fontId="0" fillId="0" borderId="20" xfId="0" applyBorder="1"/>
    <xf numFmtId="0" fontId="0" fillId="3" borderId="20" xfId="0" applyFill="1" applyBorder="1" applyAlignment="1">
      <alignment wrapText="1"/>
    </xf>
    <xf numFmtId="0" fontId="11" fillId="0" borderId="0" xfId="0" applyFont="1"/>
    <xf numFmtId="0" fontId="11" fillId="4" borderId="0" xfId="0" applyFont="1" applyFill="1" applyAlignment="1">
      <alignment horizontal="left" vertical="top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top" wrapText="1"/>
    </xf>
    <xf numFmtId="0" fontId="10" fillId="0" borderId="3" xfId="0" applyFont="1" applyBorder="1" applyAlignment="1">
      <alignment horizontal="left" vertical="center" wrapText="1"/>
    </xf>
    <xf numFmtId="0" fontId="1" fillId="0" borderId="0" xfId="1" applyFont="1" applyAlignment="1">
      <alignment horizontal="left" vertical="top" wrapText="1"/>
    </xf>
    <xf numFmtId="0" fontId="2" fillId="0" borderId="22" xfId="0" applyFont="1" applyBorder="1" applyAlignment="1">
      <alignment horizontal="left" vertical="top" wrapText="1"/>
    </xf>
    <xf numFmtId="0" fontId="2" fillId="0" borderId="18" xfId="0" applyFont="1" applyBorder="1" applyAlignment="1">
      <alignment horizontal="left" vertical="top" wrapText="1"/>
    </xf>
    <xf numFmtId="0" fontId="2" fillId="0" borderId="19" xfId="0" applyFont="1" applyBorder="1" applyAlignment="1">
      <alignment horizontal="left" vertical="top" wrapText="1"/>
    </xf>
    <xf numFmtId="0" fontId="2" fillId="0" borderId="17" xfId="1" applyFont="1" applyBorder="1" applyAlignment="1">
      <alignment horizontal="left" vertical="center" wrapText="1"/>
    </xf>
    <xf numFmtId="164" fontId="2" fillId="0" borderId="19" xfId="1" applyNumberFormat="1" applyFont="1" applyBorder="1" applyAlignment="1">
      <alignment horizontal="left" vertical="center" wrapText="1"/>
    </xf>
    <xf numFmtId="0" fontId="11" fillId="0" borderId="0" xfId="0" applyFont="1" applyAlignment="1">
      <alignment horizontal="center" vertical="top"/>
    </xf>
    <xf numFmtId="0" fontId="0" fillId="0" borderId="19" xfId="0" applyBorder="1" applyAlignment="1">
      <alignment horizontal="left" vertical="top"/>
    </xf>
    <xf numFmtId="0" fontId="0" fillId="0" borderId="17" xfId="0" applyBorder="1" applyAlignment="1">
      <alignment horizontal="left" vertical="top"/>
    </xf>
    <xf numFmtId="0" fontId="11" fillId="5" borderId="18" xfId="0" applyFont="1" applyFill="1" applyBorder="1" applyAlignment="1">
      <alignment horizontal="left" vertical="top"/>
    </xf>
    <xf numFmtId="0" fontId="0" fillId="5" borderId="19" xfId="0" applyFill="1" applyBorder="1" applyAlignment="1">
      <alignment horizontal="left" vertical="top"/>
    </xf>
    <xf numFmtId="0" fontId="0" fillId="5" borderId="17" xfId="0" applyFill="1" applyBorder="1" applyAlignment="1">
      <alignment horizontal="left" vertical="top"/>
    </xf>
    <xf numFmtId="0" fontId="11" fillId="5" borderId="22" xfId="0" applyFont="1" applyFill="1" applyBorder="1" applyAlignment="1">
      <alignment horizontal="left" vertical="top"/>
    </xf>
    <xf numFmtId="0" fontId="0" fillId="6" borderId="22" xfId="0" applyFill="1" applyBorder="1" applyAlignment="1">
      <alignment horizontal="left" vertical="center"/>
    </xf>
    <xf numFmtId="0" fontId="11" fillId="2" borderId="18" xfId="0" applyFont="1" applyFill="1" applyBorder="1" applyAlignment="1" applyProtection="1">
      <alignment horizontal="left" vertical="center"/>
      <protection locked="0"/>
    </xf>
    <xf numFmtId="15" fontId="0" fillId="2" borderId="24" xfId="0" applyNumberFormat="1" applyFill="1" applyBorder="1" applyAlignment="1" applyProtection="1">
      <alignment horizontal="left" vertical="center"/>
      <protection locked="0"/>
    </xf>
    <xf numFmtId="0" fontId="0" fillId="2" borderId="22" xfId="0" applyFill="1" applyBorder="1" applyAlignment="1" applyProtection="1">
      <alignment horizontal="left" vertical="center"/>
      <protection locked="0"/>
    </xf>
    <xf numFmtId="0" fontId="11" fillId="2" borderId="22" xfId="0" applyFont="1" applyFill="1" applyBorder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top"/>
      <protection locked="0"/>
    </xf>
    <xf numFmtId="0" fontId="16" fillId="0" borderId="0" xfId="1" applyFont="1" applyAlignment="1">
      <alignment horizontal="left" vertical="center"/>
    </xf>
    <xf numFmtId="0" fontId="16" fillId="0" borderId="0" xfId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/>
    <xf numFmtId="0" fontId="16" fillId="0" borderId="0" xfId="1" applyFont="1" applyAlignment="1">
      <alignment vertical="center"/>
    </xf>
    <xf numFmtId="0" fontId="18" fillId="0" borderId="0" xfId="1" applyFont="1"/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18" fillId="0" borderId="25" xfId="1" applyFont="1" applyBorder="1" applyAlignment="1">
      <alignment vertical="center" wrapText="1"/>
    </xf>
    <xf numFmtId="0" fontId="18" fillId="0" borderId="26" xfId="1" applyFont="1" applyBorder="1" applyAlignment="1">
      <alignment vertical="center" wrapText="1"/>
    </xf>
    <xf numFmtId="0" fontId="18" fillId="0" borderId="0" xfId="1" applyFont="1" applyAlignment="1">
      <alignment vertical="center" wrapText="1"/>
    </xf>
    <xf numFmtId="0" fontId="21" fillId="0" borderId="22" xfId="0" applyFont="1" applyBorder="1" applyAlignment="1">
      <alignment vertical="center"/>
    </xf>
    <xf numFmtId="0" fontId="21" fillId="0" borderId="22" xfId="0" applyFont="1" applyBorder="1" applyAlignment="1">
      <alignment horizontal="left" vertical="center"/>
    </xf>
    <xf numFmtId="0" fontId="22" fillId="0" borderId="27" xfId="1" applyFont="1" applyBorder="1" applyAlignment="1">
      <alignment vertical="center" wrapText="1"/>
    </xf>
    <xf numFmtId="0" fontId="18" fillId="0" borderId="28" xfId="1" applyFont="1" applyBorder="1" applyAlignment="1">
      <alignment vertical="center" wrapText="1"/>
    </xf>
    <xf numFmtId="2" fontId="18" fillId="0" borderId="28" xfId="1" applyNumberFormat="1" applyFont="1" applyBorder="1" applyAlignment="1">
      <alignment horizontal="left" vertical="center" wrapText="1"/>
    </xf>
    <xf numFmtId="14" fontId="18" fillId="0" borderId="28" xfId="1" applyNumberFormat="1" applyFont="1" applyBorder="1" applyAlignment="1">
      <alignment vertical="center" wrapText="1"/>
    </xf>
    <xf numFmtId="14" fontId="18" fillId="0" borderId="0" xfId="1" applyNumberFormat="1" applyFont="1" applyAlignment="1">
      <alignment vertical="center" wrapText="1"/>
    </xf>
    <xf numFmtId="0" fontId="23" fillId="0" borderId="22" xfId="0" applyFont="1" applyBorder="1" applyAlignment="1">
      <alignment vertical="center"/>
    </xf>
    <xf numFmtId="2" fontId="23" fillId="0" borderId="22" xfId="0" applyNumberFormat="1" applyFont="1" applyBorder="1" applyAlignment="1">
      <alignment horizontal="left" vertical="center"/>
    </xf>
    <xf numFmtId="14" fontId="23" fillId="0" borderId="22" xfId="0" applyNumberFormat="1" applyFont="1" applyBorder="1" applyAlignment="1">
      <alignment horizontal="left" vertical="center"/>
    </xf>
    <xf numFmtId="165" fontId="18" fillId="0" borderId="28" xfId="1" applyNumberFormat="1" applyFont="1" applyBorder="1" applyAlignment="1">
      <alignment horizontal="left" vertical="center" wrapText="1"/>
    </xf>
    <xf numFmtId="166" fontId="23" fillId="0" borderId="22" xfId="0" applyNumberFormat="1" applyFont="1" applyBorder="1" applyAlignment="1">
      <alignment horizontal="left" vertical="center"/>
    </xf>
    <xf numFmtId="165" fontId="23" fillId="0" borderId="22" xfId="0" applyNumberFormat="1" applyFont="1" applyBorder="1" applyAlignment="1">
      <alignment horizontal="left" vertical="center"/>
    </xf>
    <xf numFmtId="47" fontId="23" fillId="0" borderId="22" xfId="0" applyNumberFormat="1" applyFont="1" applyBorder="1" applyAlignment="1">
      <alignment horizontal="left" vertical="center"/>
    </xf>
    <xf numFmtId="0" fontId="24" fillId="0" borderId="29" xfId="0" applyFont="1" applyBorder="1" applyAlignment="1">
      <alignment vertical="center"/>
    </xf>
    <xf numFmtId="49" fontId="24" fillId="0" borderId="22" xfId="0" applyNumberFormat="1" applyFont="1" applyBorder="1" applyAlignment="1">
      <alignment horizontal="left" vertical="center"/>
    </xf>
    <xf numFmtId="14" fontId="24" fillId="0" borderId="29" xfId="0" applyNumberFormat="1" applyFont="1" applyBorder="1" applyAlignment="1">
      <alignment horizontal="left" vertical="center"/>
    </xf>
    <xf numFmtId="0" fontId="18" fillId="0" borderId="28" xfId="1" applyFont="1" applyBorder="1" applyAlignment="1">
      <alignment horizontal="left" vertical="center" wrapText="1"/>
    </xf>
    <xf numFmtId="0" fontId="23" fillId="0" borderId="22" xfId="0" applyFont="1" applyBorder="1" applyAlignment="1">
      <alignment vertical="center" wrapText="1"/>
    </xf>
    <xf numFmtId="2" fontId="23" fillId="0" borderId="22" xfId="0" applyNumberFormat="1" applyFont="1" applyBorder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14" fontId="23" fillId="0" borderId="22" xfId="0" applyNumberFormat="1" applyFont="1" applyBorder="1" applyAlignment="1">
      <alignment horizontal="left" vertical="center" wrapText="1"/>
    </xf>
    <xf numFmtId="0" fontId="24" fillId="0" borderId="24" xfId="0" applyFont="1" applyBorder="1" applyAlignment="1">
      <alignment vertical="center"/>
    </xf>
    <xf numFmtId="0" fontId="24" fillId="0" borderId="24" xfId="0" applyFont="1" applyBorder="1" applyAlignment="1">
      <alignment vertical="center" wrapText="1"/>
    </xf>
    <xf numFmtId="2" fontId="24" fillId="0" borderId="24" xfId="0" applyNumberFormat="1" applyFont="1" applyBorder="1" applyAlignment="1">
      <alignment horizontal="left" vertical="center"/>
    </xf>
    <xf numFmtId="14" fontId="24" fillId="0" borderId="24" xfId="0" applyNumberFormat="1" applyFont="1" applyBorder="1" applyAlignment="1">
      <alignment horizontal="left" vertical="center" wrapText="1"/>
    </xf>
    <xf numFmtId="0" fontId="25" fillId="0" borderId="28" xfId="1" applyFont="1" applyBorder="1" applyAlignment="1">
      <alignment vertical="center" wrapText="1"/>
    </xf>
    <xf numFmtId="2" fontId="25" fillId="0" borderId="28" xfId="1" applyNumberFormat="1" applyFont="1" applyBorder="1" applyAlignment="1">
      <alignment horizontal="left" vertical="center" wrapText="1"/>
    </xf>
    <xf numFmtId="14" fontId="25" fillId="0" borderId="28" xfId="1" applyNumberFormat="1" applyFont="1" applyBorder="1" applyAlignment="1">
      <alignment vertical="center" wrapText="1"/>
    </xf>
    <xf numFmtId="14" fontId="25" fillId="0" borderId="0" xfId="1" applyNumberFormat="1" applyFont="1" applyAlignment="1">
      <alignment vertical="center" wrapText="1"/>
    </xf>
    <xf numFmtId="2" fontId="24" fillId="0" borderId="22" xfId="0" applyNumberFormat="1" applyFont="1" applyBorder="1" applyAlignment="1">
      <alignment horizontal="left" vertical="center"/>
    </xf>
    <xf numFmtId="14" fontId="24" fillId="0" borderId="22" xfId="0" applyNumberFormat="1" applyFont="1" applyBorder="1" applyAlignment="1">
      <alignment horizontal="left" vertical="center"/>
    </xf>
    <xf numFmtId="0" fontId="23" fillId="0" borderId="29" xfId="0" applyFont="1" applyBorder="1" applyAlignment="1">
      <alignment vertical="center"/>
    </xf>
    <xf numFmtId="2" fontId="23" fillId="0" borderId="29" xfId="0" applyNumberFormat="1" applyFont="1" applyBorder="1" applyAlignment="1">
      <alignment horizontal="left" vertical="center"/>
    </xf>
    <xf numFmtId="14" fontId="23" fillId="0" borderId="29" xfId="0" applyNumberFormat="1" applyFont="1" applyBorder="1" applyAlignment="1">
      <alignment horizontal="left" vertical="center"/>
    </xf>
    <xf numFmtId="0" fontId="23" fillId="0" borderId="24" xfId="0" applyFont="1" applyBorder="1" applyAlignment="1">
      <alignment vertical="center"/>
    </xf>
    <xf numFmtId="2" fontId="23" fillId="0" borderId="24" xfId="0" applyNumberFormat="1" applyFont="1" applyBorder="1" applyAlignment="1">
      <alignment horizontal="left" vertical="center"/>
    </xf>
    <xf numFmtId="14" fontId="23" fillId="0" borderId="24" xfId="0" applyNumberFormat="1" applyFont="1" applyBorder="1" applyAlignment="1">
      <alignment horizontal="left" vertical="center"/>
    </xf>
    <xf numFmtId="165" fontId="25" fillId="0" borderId="28" xfId="1" applyNumberFormat="1" applyFont="1" applyBorder="1" applyAlignment="1">
      <alignment horizontal="left" vertical="center" wrapText="1"/>
    </xf>
    <xf numFmtId="0" fontId="24" fillId="0" borderId="30" xfId="0" applyFont="1" applyBorder="1" applyAlignment="1">
      <alignment vertical="center"/>
    </xf>
    <xf numFmtId="0" fontId="24" fillId="0" borderId="31" xfId="0" applyFont="1" applyBorder="1" applyAlignment="1">
      <alignment vertical="center" wrapText="1"/>
    </xf>
    <xf numFmtId="49" fontId="24" fillId="0" borderId="19" xfId="0" applyNumberFormat="1" applyFont="1" applyBorder="1" applyAlignment="1">
      <alignment horizontal="left" vertical="center"/>
    </xf>
    <xf numFmtId="14" fontId="24" fillId="0" borderId="19" xfId="0" applyNumberFormat="1" applyFont="1" applyBorder="1" applyAlignment="1">
      <alignment horizontal="left" vertical="center"/>
    </xf>
    <xf numFmtId="0" fontId="26" fillId="0" borderId="19" xfId="0" applyFont="1" applyBorder="1" applyAlignment="1">
      <alignment vertical="center"/>
    </xf>
    <xf numFmtId="0" fontId="21" fillId="0" borderId="19" xfId="0" applyFont="1" applyBorder="1" applyAlignment="1">
      <alignment vertical="center"/>
    </xf>
    <xf numFmtId="0" fontId="21" fillId="0" borderId="19" xfId="0" applyFont="1" applyBorder="1" applyAlignment="1">
      <alignment horizontal="left" vertical="center"/>
    </xf>
    <xf numFmtId="0" fontId="18" fillId="0" borderId="32" xfId="1" applyFont="1" applyBorder="1" applyAlignment="1">
      <alignment vertical="center" wrapText="1"/>
    </xf>
    <xf numFmtId="0" fontId="27" fillId="0" borderId="24" xfId="0" applyFont="1" applyBorder="1" applyAlignment="1">
      <alignment vertical="center"/>
    </xf>
    <xf numFmtId="0" fontId="27" fillId="0" borderId="24" xfId="0" applyFont="1" applyBorder="1" applyAlignment="1">
      <alignment horizontal="left" vertical="center"/>
    </xf>
    <xf numFmtId="0" fontId="21" fillId="0" borderId="24" xfId="0" applyFont="1" applyBorder="1" applyAlignment="1">
      <alignment vertical="center"/>
    </xf>
    <xf numFmtId="0" fontId="21" fillId="0" borderId="24" xfId="0" applyFont="1" applyBorder="1" applyAlignment="1">
      <alignment horizontal="left" vertical="center"/>
    </xf>
    <xf numFmtId="2" fontId="18" fillId="0" borderId="25" xfId="1" applyNumberFormat="1" applyFont="1" applyBorder="1" applyAlignment="1">
      <alignment horizontal="center" vertical="center" wrapText="1"/>
    </xf>
    <xf numFmtId="14" fontId="18" fillId="0" borderId="25" xfId="1" applyNumberFormat="1" applyFont="1" applyBorder="1" applyAlignment="1">
      <alignment vertical="center" wrapText="1"/>
    </xf>
    <xf numFmtId="0" fontId="28" fillId="0" borderId="22" xfId="0" applyFont="1" applyBorder="1" applyAlignment="1">
      <alignment vertical="center"/>
    </xf>
    <xf numFmtId="0" fontId="23" fillId="0" borderId="29" xfId="0" applyFont="1" applyBorder="1" applyAlignment="1">
      <alignment vertical="center" wrapText="1"/>
    </xf>
    <xf numFmtId="14" fontId="23" fillId="0" borderId="29" xfId="0" applyNumberFormat="1" applyFont="1" applyBorder="1" applyAlignment="1">
      <alignment horizontal="left" vertical="center" wrapText="1"/>
    </xf>
    <xf numFmtId="0" fontId="24" fillId="0" borderId="27" xfId="0" applyFont="1" applyBorder="1" applyAlignment="1">
      <alignment vertical="center"/>
    </xf>
    <xf numFmtId="2" fontId="24" fillId="0" borderId="27" xfId="0" applyNumberFormat="1" applyFont="1" applyBorder="1" applyAlignment="1">
      <alignment horizontal="left" vertical="center"/>
    </xf>
    <xf numFmtId="14" fontId="24" fillId="0" borderId="27" xfId="0" applyNumberFormat="1" applyFont="1" applyBorder="1" applyAlignment="1">
      <alignment horizontal="left" vertical="center"/>
    </xf>
    <xf numFmtId="14" fontId="24" fillId="0" borderId="0" xfId="0" applyNumberFormat="1" applyFont="1" applyAlignment="1">
      <alignment horizontal="left" vertical="center"/>
    </xf>
    <xf numFmtId="0" fontId="24" fillId="0" borderId="22" xfId="0" applyFont="1" applyBorder="1" applyAlignment="1">
      <alignment vertical="center"/>
    </xf>
    <xf numFmtId="0" fontId="23" fillId="0" borderId="22" xfId="0" applyFont="1" applyBorder="1" applyAlignment="1">
      <alignment horizontal="left" vertical="center"/>
    </xf>
    <xf numFmtId="49" fontId="23" fillId="0" borderId="22" xfId="0" applyNumberFormat="1" applyFont="1" applyBorder="1" applyAlignment="1">
      <alignment horizontal="left" vertical="center"/>
    </xf>
    <xf numFmtId="0" fontId="29" fillId="0" borderId="28" xfId="1" applyFont="1" applyBorder="1" applyAlignment="1">
      <alignment vertical="center" wrapText="1"/>
    </xf>
    <xf numFmtId="2" fontId="29" fillId="0" borderId="28" xfId="1" applyNumberFormat="1" applyFont="1" applyBorder="1" applyAlignment="1">
      <alignment horizontal="left" vertical="center" wrapText="1"/>
    </xf>
    <xf numFmtId="14" fontId="29" fillId="0" borderId="28" xfId="1" applyNumberFormat="1" applyFont="1" applyBorder="1" applyAlignment="1">
      <alignment vertical="center" wrapText="1"/>
    </xf>
    <xf numFmtId="0" fontId="23" fillId="0" borderId="29" xfId="0" applyFont="1" applyBorder="1" applyAlignment="1">
      <alignment horizontal="left" vertical="center"/>
    </xf>
    <xf numFmtId="14" fontId="29" fillId="0" borderId="0" xfId="1" applyNumberFormat="1" applyFont="1" applyAlignment="1">
      <alignment vertical="center" wrapText="1"/>
    </xf>
    <xf numFmtId="20" fontId="11" fillId="0" borderId="0" xfId="0" applyNumberFormat="1" applyFont="1" applyAlignment="1">
      <alignment horizontal="left" vertical="top"/>
    </xf>
    <xf numFmtId="0" fontId="11" fillId="0" borderId="6" xfId="1" applyBorder="1" applyAlignment="1">
      <alignment horizontal="left" vertical="center" wrapText="1"/>
    </xf>
    <xf numFmtId="0" fontId="21" fillId="0" borderId="29" xfId="0" applyFont="1" applyBorder="1" applyAlignment="1">
      <alignment vertical="center"/>
    </xf>
    <xf numFmtId="0" fontId="21" fillId="0" borderId="29" xfId="0" applyFont="1" applyBorder="1" applyAlignment="1">
      <alignment horizontal="left" vertical="center"/>
    </xf>
    <xf numFmtId="0" fontId="23" fillId="0" borderId="18" xfId="0" applyFont="1" applyBorder="1" applyAlignment="1">
      <alignment vertical="center" wrapText="1"/>
    </xf>
    <xf numFmtId="0" fontId="31" fillId="0" borderId="18" xfId="0" applyFont="1" applyBorder="1" applyAlignment="1">
      <alignment vertical="center" wrapText="1"/>
    </xf>
    <xf numFmtId="165" fontId="24" fillId="0" borderId="22" xfId="0" applyNumberFormat="1" applyFont="1" applyBorder="1" applyAlignment="1">
      <alignment horizontal="left" vertical="center"/>
    </xf>
    <xf numFmtId="167" fontId="23" fillId="0" borderId="22" xfId="0" applyNumberFormat="1" applyFont="1" applyBorder="1" applyAlignment="1">
      <alignment horizontal="left" vertical="center" wrapText="1"/>
    </xf>
    <xf numFmtId="49" fontId="24" fillId="0" borderId="29" xfId="0" applyNumberFormat="1" applyFont="1" applyBorder="1" applyAlignment="1">
      <alignment horizontal="left" vertical="center"/>
    </xf>
    <xf numFmtId="0" fontId="23" fillId="0" borderId="30" xfId="0" applyFont="1" applyBorder="1" applyAlignment="1">
      <alignment vertical="center"/>
    </xf>
    <xf numFmtId="49" fontId="24" fillId="0" borderId="30" xfId="0" applyNumberFormat="1" applyFont="1" applyBorder="1" applyAlignment="1">
      <alignment horizontal="left" vertical="center"/>
    </xf>
    <xf numFmtId="14" fontId="24" fillId="0" borderId="30" xfId="0" applyNumberFormat="1" applyFont="1" applyBorder="1" applyAlignment="1">
      <alignment horizontal="left" vertical="center"/>
    </xf>
    <xf numFmtId="167" fontId="23" fillId="0" borderId="22" xfId="0" applyNumberFormat="1" applyFont="1" applyBorder="1" applyAlignment="1">
      <alignment horizontal="left" vertical="center"/>
    </xf>
    <xf numFmtId="167" fontId="23" fillId="0" borderId="29" xfId="0" applyNumberFormat="1" applyFont="1" applyBorder="1" applyAlignment="1">
      <alignment horizontal="left" vertical="center"/>
    </xf>
    <xf numFmtId="167" fontId="23" fillId="0" borderId="33" xfId="0" applyNumberFormat="1" applyFont="1" applyBorder="1" applyAlignment="1">
      <alignment horizontal="left" vertical="center" wrapText="1"/>
    </xf>
    <xf numFmtId="0" fontId="11" fillId="0" borderId="0" xfId="1" applyAlignment="1">
      <alignment horizontal="left" vertical="center" wrapText="1"/>
    </xf>
    <xf numFmtId="0" fontId="11" fillId="0" borderId="34" xfId="1" applyBorder="1" applyAlignment="1">
      <alignment horizontal="left" vertical="center" wrapText="1"/>
    </xf>
    <xf numFmtId="0" fontId="11" fillId="0" borderId="35" xfId="1" applyBorder="1" applyAlignment="1">
      <alignment horizontal="left" vertical="center" wrapText="1"/>
    </xf>
    <xf numFmtId="0" fontId="11" fillId="0" borderId="36" xfId="1" applyBorder="1" applyAlignment="1">
      <alignment horizontal="left" vertical="center" wrapText="1"/>
    </xf>
    <xf numFmtId="0" fontId="11" fillId="0" borderId="37" xfId="1" applyBorder="1" applyAlignment="1">
      <alignment horizontal="left" vertical="center" wrapText="1"/>
    </xf>
    <xf numFmtId="0" fontId="11" fillId="0" borderId="38" xfId="1" applyBorder="1" applyAlignment="1">
      <alignment horizontal="left" vertical="center" wrapText="1"/>
    </xf>
    <xf numFmtId="0" fontId="11" fillId="0" borderId="39" xfId="1" applyBorder="1" applyAlignment="1">
      <alignment horizontal="left" vertical="center" wrapText="1"/>
    </xf>
    <xf numFmtId="0" fontId="11" fillId="0" borderId="40" xfId="1" applyBorder="1" applyAlignment="1">
      <alignment horizontal="left" vertical="center" wrapText="1"/>
    </xf>
    <xf numFmtId="0" fontId="11" fillId="0" borderId="41" xfId="1" applyBorder="1" applyAlignment="1">
      <alignment horizontal="left" vertical="center" wrapText="1"/>
    </xf>
    <xf numFmtId="0" fontId="1" fillId="0" borderId="5" xfId="1" applyFont="1" applyBorder="1" applyAlignment="1">
      <alignment horizontal="center" vertical="top" wrapText="1"/>
    </xf>
    <xf numFmtId="0" fontId="22" fillId="0" borderId="0" xfId="1" applyFont="1" applyAlignment="1">
      <alignment vertical="center" wrapText="1"/>
    </xf>
    <xf numFmtId="0" fontId="25" fillId="0" borderId="0" xfId="1" applyFont="1" applyAlignment="1">
      <alignment vertical="center" wrapText="1"/>
    </xf>
    <xf numFmtId="165" fontId="25" fillId="0" borderId="0" xfId="1" applyNumberFormat="1" applyFont="1" applyAlignment="1">
      <alignment horizontal="left" vertical="center" wrapText="1"/>
    </xf>
    <xf numFmtId="0" fontId="23" fillId="0" borderId="0" xfId="0" applyFont="1" applyAlignment="1">
      <alignment vertical="center"/>
    </xf>
    <xf numFmtId="0" fontId="2" fillId="0" borderId="18" xfId="1" applyFont="1" applyBorder="1" applyAlignment="1">
      <alignment horizontal="center" vertical="center" wrapText="1"/>
    </xf>
    <xf numFmtId="0" fontId="2" fillId="0" borderId="19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/>
    </xf>
    <xf numFmtId="0" fontId="10" fillId="0" borderId="16" xfId="1" applyFont="1" applyBorder="1" applyAlignment="1">
      <alignment horizontal="center" vertical="center"/>
    </xf>
    <xf numFmtId="0" fontId="1" fillId="0" borderId="0" xfId="1" applyFont="1" applyAlignment="1">
      <alignment horizontal="left" vertical="top" wrapText="1"/>
    </xf>
    <xf numFmtId="0" fontId="11" fillId="0" borderId="3" xfId="1" applyBorder="1" applyAlignment="1">
      <alignment horizontal="left" vertical="center" wrapText="1"/>
    </xf>
    <xf numFmtId="0" fontId="11" fillId="0" borderId="4" xfId="1" applyBorder="1" applyAlignment="1">
      <alignment horizontal="left" vertical="center" wrapText="1"/>
    </xf>
    <xf numFmtId="0" fontId="2" fillId="0" borderId="3" xfId="1" applyFont="1" applyBorder="1" applyAlignment="1">
      <alignment horizontal="center" vertical="center" wrapText="1"/>
    </xf>
    <xf numFmtId="0" fontId="2" fillId="0" borderId="4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11" fillId="0" borderId="3" xfId="1" applyBorder="1" applyAlignment="1">
      <alignment horizontal="left" wrapText="1"/>
    </xf>
    <xf numFmtId="0" fontId="11" fillId="0" borderId="4" xfId="1" applyBorder="1" applyAlignment="1">
      <alignment horizontal="left" wrapText="1"/>
    </xf>
    <xf numFmtId="0" fontId="11" fillId="0" borderId="5" xfId="1" applyBorder="1" applyAlignment="1">
      <alignment horizontal="left" wrapText="1"/>
    </xf>
    <xf numFmtId="0" fontId="11" fillId="0" borderId="19" xfId="1" applyBorder="1" applyAlignment="1">
      <alignment horizontal="center" vertical="top"/>
    </xf>
    <xf numFmtId="0" fontId="11" fillId="0" borderId="17" xfId="1" applyBorder="1" applyAlignment="1">
      <alignment horizontal="center" vertical="top"/>
    </xf>
    <xf numFmtId="0" fontId="2" fillId="0" borderId="17" xfId="1" applyFont="1" applyBorder="1" applyAlignment="1">
      <alignment horizontal="center" vertical="center" wrapText="1"/>
    </xf>
    <xf numFmtId="15" fontId="2" fillId="0" borderId="19" xfId="1" applyNumberFormat="1" applyFont="1" applyBorder="1" applyAlignment="1">
      <alignment horizontal="center" vertical="center" wrapText="1"/>
    </xf>
    <xf numFmtId="0" fontId="15" fillId="0" borderId="6" xfId="1" applyFont="1" applyBorder="1" applyAlignment="1">
      <alignment horizontal="center" vertical="top"/>
    </xf>
    <xf numFmtId="0" fontId="4" fillId="0" borderId="3" xfId="1" applyFont="1" applyBorder="1" applyAlignment="1">
      <alignment horizontal="center" vertical="top" wrapText="1"/>
    </xf>
    <xf numFmtId="0" fontId="4" fillId="0" borderId="4" xfId="1" applyFont="1" applyBorder="1" applyAlignment="1">
      <alignment horizontal="center" vertical="top" wrapText="1"/>
    </xf>
    <xf numFmtId="0" fontId="4" fillId="0" borderId="5" xfId="1" applyFont="1" applyBorder="1" applyAlignment="1">
      <alignment horizontal="center" vertical="top" wrapText="1"/>
    </xf>
    <xf numFmtId="0" fontId="2" fillId="0" borderId="7" xfId="1" applyFont="1" applyBorder="1" applyAlignment="1">
      <alignment horizontal="left" vertical="top" wrapText="1"/>
    </xf>
    <xf numFmtId="0" fontId="2" fillId="0" borderId="9" xfId="1" applyFont="1" applyBorder="1" applyAlignment="1">
      <alignment horizontal="left" vertical="top" wrapText="1"/>
    </xf>
    <xf numFmtId="0" fontId="2" fillId="0" borderId="10" xfId="1" applyFont="1" applyBorder="1" applyAlignment="1">
      <alignment horizontal="left" vertical="top" wrapText="1"/>
    </xf>
    <xf numFmtId="0" fontId="2" fillId="0" borderId="8" xfId="1" applyFont="1" applyBorder="1" applyAlignment="1">
      <alignment horizontal="left" vertical="top" wrapText="1"/>
    </xf>
    <xf numFmtId="0" fontId="2" fillId="0" borderId="6" xfId="1" applyFont="1" applyBorder="1" applyAlignment="1">
      <alignment horizontal="left" vertical="top" wrapText="1"/>
    </xf>
    <xf numFmtId="0" fontId="2" fillId="0" borderId="13" xfId="1" applyFont="1" applyBorder="1" applyAlignment="1">
      <alignment horizontal="left" vertical="top" wrapText="1"/>
    </xf>
    <xf numFmtId="0" fontId="11" fillId="0" borderId="15" xfId="1" applyBorder="1" applyAlignment="1">
      <alignment horizontal="center" vertical="top" wrapText="1"/>
    </xf>
    <xf numFmtId="0" fontId="11" fillId="0" borderId="0" xfId="1" applyAlignment="1">
      <alignment horizontal="center" vertical="top" wrapText="1"/>
    </xf>
    <xf numFmtId="0" fontId="11" fillId="0" borderId="1" xfId="1" applyBorder="1" applyAlignment="1">
      <alignment horizontal="center" vertical="top" wrapText="1"/>
    </xf>
    <xf numFmtId="0" fontId="11" fillId="0" borderId="5" xfId="1" applyBorder="1" applyAlignment="1">
      <alignment horizontal="left" vertical="center" wrapText="1"/>
    </xf>
    <xf numFmtId="0" fontId="11" fillId="0" borderId="15" xfId="1" applyBorder="1" applyAlignment="1">
      <alignment horizontal="left" vertical="top" wrapText="1"/>
    </xf>
    <xf numFmtId="0" fontId="11" fillId="0" borderId="0" xfId="1" applyAlignment="1">
      <alignment horizontal="left" vertical="top" wrapText="1"/>
    </xf>
    <xf numFmtId="0" fontId="11" fillId="0" borderId="1" xfId="1" applyBorder="1" applyAlignment="1">
      <alignment horizontal="left" vertical="top" wrapText="1"/>
    </xf>
    <xf numFmtId="0" fontId="11" fillId="0" borderId="15" xfId="1" applyBorder="1" applyAlignment="1">
      <alignment horizontal="left" vertical="top" wrapText="1" indent="4"/>
    </xf>
    <xf numFmtId="0" fontId="11" fillId="0" borderId="0" xfId="1" applyAlignment="1">
      <alignment horizontal="left" vertical="top" wrapText="1" indent="4"/>
    </xf>
    <xf numFmtId="0" fontId="11" fillId="0" borderId="7" xfId="1" applyBorder="1" applyAlignment="1">
      <alignment horizontal="left" vertical="center" wrapText="1"/>
    </xf>
    <xf numFmtId="0" fontId="11" fillId="0" borderId="9" xfId="1" applyBorder="1" applyAlignment="1">
      <alignment horizontal="left" vertical="center" wrapText="1"/>
    </xf>
    <xf numFmtId="0" fontId="11" fillId="0" borderId="10" xfId="1" applyBorder="1" applyAlignment="1">
      <alignment horizontal="left" vertical="center" wrapText="1"/>
    </xf>
    <xf numFmtId="0" fontId="11" fillId="0" borderId="8" xfId="1" applyBorder="1" applyAlignment="1">
      <alignment horizontal="left" vertical="center" wrapText="1"/>
    </xf>
    <xf numFmtId="0" fontId="11" fillId="0" borderId="6" xfId="1" applyBorder="1" applyAlignment="1">
      <alignment horizontal="left" vertical="center" wrapText="1"/>
    </xf>
    <xf numFmtId="0" fontId="11" fillId="0" borderId="13" xfId="1" applyBorder="1" applyAlignment="1">
      <alignment horizontal="left" vertical="center" wrapText="1"/>
    </xf>
    <xf numFmtId="0" fontId="2" fillId="0" borderId="19" xfId="1" applyFont="1" applyBorder="1" applyAlignment="1" applyProtection="1">
      <alignment horizontal="center" vertical="center" wrapText="1"/>
      <protection locked="0"/>
    </xf>
    <xf numFmtId="0" fontId="2" fillId="0" borderId="17" xfId="1" applyFont="1" applyBorder="1" applyAlignment="1" applyProtection="1">
      <alignment horizontal="center" vertical="center" wrapText="1"/>
      <protection locked="0"/>
    </xf>
    <xf numFmtId="2" fontId="2" fillId="0" borderId="19" xfId="1" applyNumberFormat="1" applyFont="1" applyBorder="1" applyAlignment="1">
      <alignment horizontal="center" vertical="center" wrapText="1"/>
    </xf>
    <xf numFmtId="2" fontId="2" fillId="0" borderId="17" xfId="1" applyNumberFormat="1" applyFont="1" applyBorder="1" applyAlignment="1">
      <alignment horizontal="center" vertical="center" wrapText="1"/>
    </xf>
    <xf numFmtId="0" fontId="14" fillId="0" borderId="0" xfId="1" applyFont="1" applyAlignment="1">
      <alignment horizontal="left" vertical="top" wrapText="1" indent="9"/>
    </xf>
    <xf numFmtId="0" fontId="1" fillId="0" borderId="21" xfId="1" applyFont="1" applyBorder="1" applyAlignment="1">
      <alignment horizontal="left" vertical="top" wrapText="1"/>
    </xf>
    <xf numFmtId="0" fontId="11" fillId="0" borderId="3" xfId="1" applyBorder="1" applyAlignment="1">
      <alignment horizontal="center" wrapText="1"/>
    </xf>
    <xf numFmtId="0" fontId="11" fillId="0" borderId="5" xfId="1" applyBorder="1" applyAlignment="1">
      <alignment horizontal="center" wrapText="1"/>
    </xf>
    <xf numFmtId="0" fontId="5" fillId="0" borderId="4" xfId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top"/>
    </xf>
    <xf numFmtId="0" fontId="10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0" fillId="0" borderId="14" xfId="0" applyBorder="1" applyAlignment="1">
      <alignment horizontal="left" vertical="top" wrapText="1"/>
    </xf>
    <xf numFmtId="0" fontId="2" fillId="0" borderId="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0" fillId="0" borderId="15" xfId="0" applyBorder="1" applyAlignment="1">
      <alignment horizontal="left" vertical="top" wrapText="1" indent="4"/>
    </xf>
    <xf numFmtId="0" fontId="0" fillId="0" borderId="0" xfId="0" applyAlignment="1">
      <alignment horizontal="left" vertical="top" wrapText="1" indent="4"/>
    </xf>
    <xf numFmtId="0" fontId="0" fillId="0" borderId="7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" fillId="0" borderId="7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 indent="2"/>
    </xf>
    <xf numFmtId="0" fontId="5" fillId="0" borderId="13" xfId="0" applyFont="1" applyBorder="1" applyAlignment="1">
      <alignment horizontal="left" vertical="top" wrapText="1" indent="2"/>
    </xf>
    <xf numFmtId="0" fontId="0" fillId="0" borderId="15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5" fillId="0" borderId="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0" fillId="0" borderId="6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textRotation="90" wrapText="1"/>
    </xf>
    <xf numFmtId="0" fontId="3" fillId="0" borderId="12" xfId="0" applyFont="1" applyBorder="1" applyAlignment="1">
      <alignment horizontal="center" textRotation="90" wrapText="1"/>
    </xf>
    <xf numFmtId="0" fontId="9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2" fillId="0" borderId="19" xfId="0" applyFont="1" applyBorder="1" applyAlignment="1" applyProtection="1">
      <alignment horizontal="center" vertical="top" wrapText="1"/>
      <protection locked="0"/>
    </xf>
    <xf numFmtId="0" fontId="2" fillId="0" borderId="17" xfId="0" applyFont="1" applyBorder="1" applyAlignment="1" applyProtection="1">
      <alignment horizontal="center" vertical="top" wrapText="1"/>
      <protection locked="0"/>
    </xf>
    <xf numFmtId="0" fontId="2" fillId="0" borderId="19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2" fillId="0" borderId="18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top" wrapText="1"/>
    </xf>
    <xf numFmtId="0" fontId="9" fillId="0" borderId="2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0" fontId="11" fillId="0" borderId="8" xfId="1" applyBorder="1" applyAlignment="1">
      <alignment horizontal="center" vertical="top" wrapText="1"/>
    </xf>
    <xf numFmtId="0" fontId="11" fillId="0" borderId="6" xfId="1" applyBorder="1" applyAlignment="1">
      <alignment horizontal="center" vertical="top" wrapText="1"/>
    </xf>
    <xf numFmtId="0" fontId="11" fillId="0" borderId="13" xfId="1" applyBorder="1" applyAlignment="1">
      <alignment horizontal="center" vertical="top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eetMetadata" Target="metadata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40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5" dropStyle="combo" dx="26" fmlaLink="$S$3" fmlaRange="$T$1:$T$5" noThreeD="1" sel="1" val="0"/>
</file>

<file path=xl/ctrlProps/ctrlProp2.xml><?xml version="1.0" encoding="utf-8"?>
<formControlPr xmlns="http://schemas.microsoft.com/office/spreadsheetml/2009/9/main" objectType="Drop" dropLines="4" dropStyle="combo" dx="26" fmlaLink="S4" fmlaRange="V1:V4" noThreeD="1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990600</xdr:colOff>
          <xdr:row>0</xdr:row>
          <xdr:rowOff>45720</xdr:rowOff>
        </xdr:from>
        <xdr:to>
          <xdr:col>7</xdr:col>
          <xdr:colOff>7620</xdr:colOff>
          <xdr:row>0</xdr:row>
          <xdr:rowOff>259080</xdr:rowOff>
        </xdr:to>
        <xdr:sp macro="" textlink="">
          <xdr:nvSpPr>
            <xdr:cNvPr id="1029" name="Drop Dow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990600</xdr:colOff>
          <xdr:row>1</xdr:row>
          <xdr:rowOff>38100</xdr:rowOff>
        </xdr:from>
        <xdr:to>
          <xdr:col>7</xdr:col>
          <xdr:colOff>0</xdr:colOff>
          <xdr:row>1</xdr:row>
          <xdr:rowOff>228600</xdr:rowOff>
        </xdr:to>
        <xdr:sp macro="" textlink="">
          <xdr:nvSpPr>
            <xdr:cNvPr id="1030" name="Drop Dow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chard White" id="{FA9F4FA8-4610-42CC-A134-D082C15ADB6E}" userId="c410e28bc79f09cc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44" dT="2025-05-15T08:27:14.69" personId="{FA9F4FA8-4610-42CC-A134-D082C15ADB6E}" id="{DCA9ABAA-F851-47B7-AF20-C7824F2F1131}">
    <text>Division 3 record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U102"/>
  <sheetViews>
    <sheetView tabSelected="1" topLeftCell="G1" zoomScale="90" zoomScaleNormal="90" workbookViewId="0">
      <selection activeCell="K1" sqref="K1:Y1048576"/>
    </sheetView>
  </sheetViews>
  <sheetFormatPr defaultColWidth="10.77734375" defaultRowHeight="13.2"/>
  <cols>
    <col min="1" max="1" width="11.33203125" hidden="1" customWidth="1"/>
    <col min="2" max="3" width="11.109375" hidden="1" customWidth="1"/>
    <col min="4" max="4" width="11.21875" hidden="1" customWidth="1"/>
    <col min="5" max="5" width="11.33203125" hidden="1" customWidth="1"/>
    <col min="6" max="6" width="12" hidden="1" customWidth="1"/>
    <col min="7" max="7" width="22.6640625" customWidth="1"/>
    <col min="8" max="8" width="15.5546875" customWidth="1"/>
    <col min="11" max="11" width="0" hidden="1" customWidth="1"/>
    <col min="12" max="14" width="10.77734375" hidden="1" customWidth="1"/>
    <col min="15" max="18" width="0" hidden="1" customWidth="1"/>
    <col min="19" max="24" width="10.77734375" hidden="1" customWidth="1"/>
    <col min="25" max="25" width="0" hidden="1" customWidth="1"/>
    <col min="28" max="29" width="10.77734375" customWidth="1"/>
    <col min="33" max="35" width="10.77734375" customWidth="1"/>
    <col min="37" max="37" width="10.77734375" customWidth="1"/>
    <col min="39" max="41" width="10.77734375" customWidth="1"/>
    <col min="43" max="43" width="10.77734375" customWidth="1"/>
  </cols>
  <sheetData>
    <row r="1" spans="1:24" ht="25.2" customHeight="1">
      <c r="A1" s="10" t="s">
        <v>32</v>
      </c>
      <c r="B1" s="10" t="s">
        <v>31</v>
      </c>
      <c r="C1" s="10" t="s">
        <v>117</v>
      </c>
      <c r="D1" t="s">
        <v>79</v>
      </c>
      <c r="E1" t="s">
        <v>80</v>
      </c>
      <c r="F1" t="s">
        <v>81</v>
      </c>
      <c r="G1" s="61" t="s">
        <v>82</v>
      </c>
      <c r="H1" s="65" cm="1">
        <f t="array" ref="H1">INDEX(T1:T5,S3)</f>
        <v>1</v>
      </c>
      <c r="I1" s="61" t="s">
        <v>112</v>
      </c>
      <c r="J1" s="62" t="s">
        <v>448</v>
      </c>
      <c r="K1" s="55"/>
      <c r="L1" s="55"/>
      <c r="M1" s="56"/>
      <c r="O1" s="57" t="s">
        <v>197</v>
      </c>
      <c r="P1" s="58"/>
      <c r="Q1" s="59"/>
      <c r="R1" s="60" t="s">
        <v>198</v>
      </c>
      <c r="S1" t="s">
        <v>203</v>
      </c>
      <c r="T1">
        <v>1</v>
      </c>
      <c r="U1" t="s">
        <v>204</v>
      </c>
      <c r="V1">
        <v>1</v>
      </c>
      <c r="W1" s="10" t="s">
        <v>389</v>
      </c>
      <c r="X1">
        <v>10</v>
      </c>
    </row>
    <row r="2" spans="1:24" ht="26.4" customHeight="1">
      <c r="A2">
        <v>1</v>
      </c>
      <c r="B2" s="44" t="str">
        <f>IF(HLOOKUP(CONCATENATE($H$1,"short"),$B$28:$M$40,A2+1,FALSE)="","",HLOOKUP(CONCATENATE($H$1,"short"),$B$28:$M$40,A2+1,FALSE))</f>
        <v>BRAT</v>
      </c>
      <c r="C2">
        <f>IF(B2="",0,1)</f>
        <v>1</v>
      </c>
      <c r="D2" t="s">
        <v>88</v>
      </c>
      <c r="E2" s="28">
        <v>0.57291666666666663</v>
      </c>
      <c r="F2" s="28">
        <v>0.57291666666666663</v>
      </c>
      <c r="G2" s="61" t="s">
        <v>171</v>
      </c>
      <c r="H2" s="64" cm="1">
        <f t="array" ref="H2">INDEX(V1:V4,S4)</f>
        <v>1</v>
      </c>
      <c r="I2" s="61" t="s">
        <v>113</v>
      </c>
      <c r="J2" s="63">
        <v>46158</v>
      </c>
      <c r="T2">
        <v>2</v>
      </c>
      <c r="V2">
        <v>2</v>
      </c>
      <c r="X2">
        <v>16</v>
      </c>
    </row>
    <row r="3" spans="1:24" hidden="1">
      <c r="A3">
        <v>2</v>
      </c>
      <c r="B3" s="44" t="str">
        <f t="shared" ref="B3:B9" si="0">IF(HLOOKUP(CONCATENATE($H$1,"short"),$B$28:$M$40,A3+1,FALSE)="","",HLOOKUP(CONCATENATE($H$1,"short"),$B$28:$M$40,A3+1,FALSE))</f>
        <v>B&amp;W&amp;B</v>
      </c>
      <c r="C3">
        <f t="shared" ref="C3:C9" si="1">IF(B3="",0,1)</f>
        <v>1</v>
      </c>
      <c r="D3" t="s">
        <v>89</v>
      </c>
      <c r="E3" s="28">
        <v>0.64583333333333337</v>
      </c>
      <c r="F3" s="28">
        <v>0.64583333333333337</v>
      </c>
      <c r="G3" t="s">
        <v>193</v>
      </c>
      <c r="I3" s="10" t="s">
        <v>118</v>
      </c>
      <c r="J3">
        <f>SUM(C2:C9)</f>
        <v>6</v>
      </c>
      <c r="R3" s="10" t="s">
        <v>205</v>
      </c>
      <c r="S3" s="66">
        <v>1</v>
      </c>
      <c r="T3" t="s">
        <v>86</v>
      </c>
      <c r="V3">
        <v>3</v>
      </c>
      <c r="X3">
        <v>22</v>
      </c>
    </row>
    <row r="4" spans="1:24" hidden="1">
      <c r="A4">
        <v>3</v>
      </c>
      <c r="B4" s="44" t="str">
        <f t="shared" si="0"/>
        <v>Burt</v>
      </c>
      <c r="C4">
        <f t="shared" si="1"/>
        <v>1</v>
      </c>
      <c r="D4" t="s">
        <v>90</v>
      </c>
      <c r="E4" s="28">
        <v>0.60763888888888884</v>
      </c>
      <c r="F4" s="28">
        <v>0.48958333333333331</v>
      </c>
      <c r="G4" t="s">
        <v>84</v>
      </c>
      <c r="H4" t="s">
        <v>85</v>
      </c>
      <c r="I4" s="10" t="s">
        <v>172</v>
      </c>
      <c r="R4" s="10" t="s">
        <v>206</v>
      </c>
      <c r="S4" s="66">
        <v>1</v>
      </c>
      <c r="T4" t="s">
        <v>87</v>
      </c>
      <c r="V4">
        <v>4</v>
      </c>
      <c r="X4">
        <v>22</v>
      </c>
    </row>
    <row r="5" spans="1:24" hidden="1">
      <c r="A5">
        <v>4</v>
      </c>
      <c r="B5" s="44" t="str">
        <f t="shared" si="0"/>
        <v>Hales</v>
      </c>
      <c r="C5">
        <f t="shared" si="1"/>
        <v>1</v>
      </c>
      <c r="D5" t="s">
        <v>91</v>
      </c>
      <c r="E5" s="28">
        <v>0.48958333333333331</v>
      </c>
      <c r="F5" s="28">
        <v>0.48958333333333331</v>
      </c>
      <c r="G5">
        <v>1</v>
      </c>
      <c r="H5">
        <v>2</v>
      </c>
      <c r="I5" t="s">
        <v>179</v>
      </c>
      <c r="J5">
        <v>5</v>
      </c>
      <c r="K5">
        <v>5</v>
      </c>
      <c r="L5">
        <v>6</v>
      </c>
      <c r="M5">
        <v>6</v>
      </c>
      <c r="N5">
        <v>7</v>
      </c>
      <c r="O5">
        <v>7</v>
      </c>
      <c r="P5">
        <v>8</v>
      </c>
      <c r="Q5">
        <v>8</v>
      </c>
      <c r="T5" t="s">
        <v>83</v>
      </c>
      <c r="X5">
        <v>22</v>
      </c>
    </row>
    <row r="6" spans="1:24" hidden="1">
      <c r="A6">
        <v>5</v>
      </c>
      <c r="B6" s="44" t="str">
        <f t="shared" si="0"/>
        <v>Leam</v>
      </c>
      <c r="C6">
        <f t="shared" si="1"/>
        <v>1</v>
      </c>
      <c r="D6" s="10" t="s">
        <v>201</v>
      </c>
      <c r="E6" s="28">
        <v>0.48958333333333331</v>
      </c>
      <c r="F6" s="28">
        <v>0.48958333333333331</v>
      </c>
      <c r="G6">
        <v>2</v>
      </c>
      <c r="H6">
        <v>2</v>
      </c>
      <c r="I6" s="10" t="s">
        <v>174</v>
      </c>
      <c r="J6" s="10" t="s">
        <v>85</v>
      </c>
      <c r="K6" s="10" t="s">
        <v>176</v>
      </c>
      <c r="L6" s="10" t="s">
        <v>85</v>
      </c>
      <c r="M6" s="10" t="s">
        <v>176</v>
      </c>
      <c r="N6" s="10" t="s">
        <v>85</v>
      </c>
      <c r="O6" s="10" t="s">
        <v>176</v>
      </c>
      <c r="P6" s="10" t="s">
        <v>85</v>
      </c>
      <c r="Q6" s="10" t="s">
        <v>176</v>
      </c>
      <c r="U6" t="s">
        <v>169</v>
      </c>
      <c r="V6" t="s">
        <v>175</v>
      </c>
    </row>
    <row r="7" spans="1:24" hidden="1">
      <c r="A7">
        <v>6</v>
      </c>
      <c r="B7" s="44" t="str">
        <f t="shared" si="0"/>
        <v>R&amp;N</v>
      </c>
      <c r="C7">
        <f t="shared" si="1"/>
        <v>1</v>
      </c>
      <c r="D7" t="s">
        <v>93</v>
      </c>
      <c r="E7" s="28">
        <v>0.54166666666666663</v>
      </c>
      <c r="F7" s="28">
        <v>0.54166666666666663</v>
      </c>
      <c r="G7" t="s">
        <v>86</v>
      </c>
      <c r="H7">
        <v>3</v>
      </c>
      <c r="I7">
        <v>1</v>
      </c>
      <c r="J7">
        <f>2+11*($H$2-1)+44*(J$5-5)</f>
        <v>2</v>
      </c>
      <c r="K7">
        <v>1</v>
      </c>
      <c r="L7">
        <f>2+11*($H$2-1)+44*(L$5-5)</f>
        <v>46</v>
      </c>
      <c r="M7">
        <v>1</v>
      </c>
      <c r="N7">
        <f>2+11*($H$2-1)+44*(N$5-5)</f>
        <v>90</v>
      </c>
      <c r="O7">
        <v>1</v>
      </c>
      <c r="P7">
        <f>2+11*($H$2-1)+44*(P$5-5)</f>
        <v>134</v>
      </c>
      <c r="Q7">
        <v>1</v>
      </c>
      <c r="U7">
        <v>5</v>
      </c>
      <c r="V7">
        <v>2</v>
      </c>
    </row>
    <row r="8" spans="1:24" hidden="1">
      <c r="A8">
        <v>7</v>
      </c>
      <c r="B8" s="44" t="str">
        <f t="shared" si="0"/>
        <v/>
      </c>
      <c r="C8">
        <f t="shared" si="1"/>
        <v>0</v>
      </c>
      <c r="D8" t="s">
        <v>99</v>
      </c>
      <c r="E8" s="28">
        <v>0.48958333333333331</v>
      </c>
      <c r="F8" s="28">
        <v>0.48958333333333331</v>
      </c>
      <c r="G8" t="s">
        <v>87</v>
      </c>
      <c r="H8">
        <v>3</v>
      </c>
      <c r="I8">
        <f>1+I7</f>
        <v>2</v>
      </c>
      <c r="J8">
        <f>1+J7</f>
        <v>3</v>
      </c>
      <c r="K8">
        <v>1</v>
      </c>
      <c r="L8">
        <f t="shared" ref="L8:L12" si="2">1+L7</f>
        <v>47</v>
      </c>
      <c r="M8">
        <v>1</v>
      </c>
      <c r="N8">
        <f t="shared" ref="N8:N13" si="3">1+N7</f>
        <v>91</v>
      </c>
      <c r="O8">
        <v>1</v>
      </c>
      <c r="P8">
        <f t="shared" ref="P8:P14" si="4">1+P7</f>
        <v>135</v>
      </c>
      <c r="Q8">
        <v>1</v>
      </c>
      <c r="U8">
        <v>6</v>
      </c>
      <c r="V8">
        <v>4</v>
      </c>
    </row>
    <row r="9" spans="1:24" hidden="1">
      <c r="A9">
        <v>8</v>
      </c>
      <c r="B9" s="44" t="str">
        <f t="shared" si="0"/>
        <v/>
      </c>
      <c r="C9">
        <f t="shared" si="1"/>
        <v>0</v>
      </c>
      <c r="D9" t="s">
        <v>94</v>
      </c>
      <c r="E9" s="28">
        <v>0.65972222222222221</v>
      </c>
      <c r="F9" s="28">
        <v>0.65972222222222221</v>
      </c>
      <c r="G9" t="s">
        <v>83</v>
      </c>
      <c r="H9">
        <v>3</v>
      </c>
      <c r="I9">
        <f t="shared" ref="I9:J24" si="5">1+I8</f>
        <v>3</v>
      </c>
      <c r="J9">
        <f t="shared" si="5"/>
        <v>4</v>
      </c>
      <c r="K9">
        <v>1</v>
      </c>
      <c r="L9">
        <f t="shared" si="2"/>
        <v>48</v>
      </c>
      <c r="M9">
        <v>1</v>
      </c>
      <c r="N9">
        <f t="shared" si="3"/>
        <v>92</v>
      </c>
      <c r="O9">
        <v>1</v>
      </c>
      <c r="P9">
        <f t="shared" si="4"/>
        <v>136</v>
      </c>
      <c r="Q9">
        <v>1</v>
      </c>
      <c r="U9">
        <v>7</v>
      </c>
      <c r="V9">
        <v>6</v>
      </c>
    </row>
    <row r="10" spans="1:24" hidden="1">
      <c r="A10">
        <v>11</v>
      </c>
      <c r="B10" s="10" t="str">
        <f>IF(B2="","",B2)</f>
        <v>BRAT</v>
      </c>
      <c r="D10" t="s">
        <v>100</v>
      </c>
      <c r="E10" s="28">
        <v>0.58333333333333337</v>
      </c>
      <c r="F10" s="28">
        <v>0.58333333333333337</v>
      </c>
      <c r="I10">
        <f t="shared" si="5"/>
        <v>4</v>
      </c>
      <c r="J10">
        <f t="shared" si="5"/>
        <v>5</v>
      </c>
      <c r="K10">
        <v>1</v>
      </c>
      <c r="L10">
        <f t="shared" si="2"/>
        <v>49</v>
      </c>
      <c r="M10">
        <v>1</v>
      </c>
      <c r="N10">
        <f t="shared" si="3"/>
        <v>93</v>
      </c>
      <c r="O10">
        <v>1</v>
      </c>
      <c r="P10">
        <f t="shared" si="4"/>
        <v>137</v>
      </c>
      <c r="Q10">
        <v>1</v>
      </c>
      <c r="U10">
        <v>8</v>
      </c>
      <c r="V10">
        <v>8</v>
      </c>
    </row>
    <row r="11" spans="1:24" hidden="1">
      <c r="A11">
        <v>22</v>
      </c>
      <c r="B11" s="10" t="str">
        <f t="shared" ref="B11:B25" si="6">IF(B3="","",B3)</f>
        <v>B&amp;W&amp;B</v>
      </c>
      <c r="D11" t="s">
        <v>95</v>
      </c>
      <c r="E11" s="28">
        <v>0.52083333333333337</v>
      </c>
      <c r="F11" s="28">
        <v>0.52083333333333337</v>
      </c>
      <c r="G11" s="10" t="s">
        <v>114</v>
      </c>
      <c r="I11">
        <f t="shared" si="5"/>
        <v>5</v>
      </c>
      <c r="J11">
        <f t="shared" si="5"/>
        <v>6</v>
      </c>
      <c r="K11">
        <v>1</v>
      </c>
      <c r="L11">
        <f t="shared" si="2"/>
        <v>50</v>
      </c>
      <c r="M11">
        <v>1</v>
      </c>
      <c r="N11">
        <f t="shared" si="3"/>
        <v>94</v>
      </c>
      <c r="O11">
        <v>1</v>
      </c>
      <c r="P11">
        <f t="shared" si="4"/>
        <v>138</v>
      </c>
      <c r="Q11">
        <v>1</v>
      </c>
    </row>
    <row r="12" spans="1:24" hidden="1">
      <c r="A12">
        <v>33</v>
      </c>
      <c r="B12" s="10" t="str">
        <f t="shared" si="6"/>
        <v>Burt</v>
      </c>
      <c r="D12" t="s">
        <v>101</v>
      </c>
      <c r="E12" s="28">
        <v>0.59722222222222221</v>
      </c>
      <c r="F12" s="28">
        <v>0.61805555555555558</v>
      </c>
      <c r="G12" s="10" t="s">
        <v>115</v>
      </c>
      <c r="H12" s="10" t="s">
        <v>116</v>
      </c>
      <c r="I12">
        <f t="shared" si="5"/>
        <v>6</v>
      </c>
      <c r="J12">
        <f>2+11*($H$2-1)+44*(J$5-5)</f>
        <v>2</v>
      </c>
      <c r="K12">
        <v>11</v>
      </c>
      <c r="L12">
        <f t="shared" si="2"/>
        <v>51</v>
      </c>
      <c r="M12">
        <v>1</v>
      </c>
      <c r="N12">
        <f t="shared" si="3"/>
        <v>95</v>
      </c>
      <c r="O12">
        <v>1</v>
      </c>
      <c r="P12">
        <f t="shared" si="4"/>
        <v>139</v>
      </c>
      <c r="Q12">
        <v>1</v>
      </c>
    </row>
    <row r="13" spans="1:24" hidden="1">
      <c r="A13">
        <v>44</v>
      </c>
      <c r="B13" s="10" t="str">
        <f t="shared" si="6"/>
        <v>Hales</v>
      </c>
      <c r="D13" t="s">
        <v>96</v>
      </c>
      <c r="E13" s="28">
        <v>0.64236111111111116</v>
      </c>
      <c r="F13" s="28">
        <v>0.65277777777777779</v>
      </c>
      <c r="G13" t="s">
        <v>88</v>
      </c>
      <c r="H13">
        <v>1.4</v>
      </c>
      <c r="I13">
        <f t="shared" si="5"/>
        <v>7</v>
      </c>
      <c r="J13">
        <f t="shared" si="5"/>
        <v>3</v>
      </c>
      <c r="K13">
        <v>11</v>
      </c>
      <c r="L13">
        <f>2+11*($H$2-1)+44*(L$5-5)</f>
        <v>46</v>
      </c>
      <c r="M13">
        <v>11</v>
      </c>
      <c r="N13">
        <f t="shared" si="3"/>
        <v>96</v>
      </c>
      <c r="O13">
        <v>1</v>
      </c>
      <c r="P13">
        <f t="shared" si="4"/>
        <v>140</v>
      </c>
      <c r="Q13">
        <v>1</v>
      </c>
      <c r="S13" t="s">
        <v>79</v>
      </c>
      <c r="T13" s="10" t="s">
        <v>388</v>
      </c>
      <c r="U13" s="10" t="s">
        <v>115</v>
      </c>
    </row>
    <row r="14" spans="1:24" hidden="1">
      <c r="A14">
        <v>55</v>
      </c>
      <c r="B14" s="10" t="str">
        <f t="shared" si="6"/>
        <v>Leam</v>
      </c>
      <c r="D14" t="s">
        <v>102</v>
      </c>
      <c r="E14" s="28">
        <v>0.69097222222222221</v>
      </c>
      <c r="F14" s="28">
        <v>0.70486111111111116</v>
      </c>
      <c r="G14" t="s">
        <v>89</v>
      </c>
      <c r="H14">
        <v>1.25</v>
      </c>
      <c r="I14">
        <f t="shared" si="5"/>
        <v>8</v>
      </c>
      <c r="J14">
        <f t="shared" si="5"/>
        <v>4</v>
      </c>
      <c r="K14">
        <v>11</v>
      </c>
      <c r="L14">
        <f t="shared" ref="L14:L18" si="7">1+L13</f>
        <v>47</v>
      </c>
      <c r="M14">
        <v>11</v>
      </c>
      <c r="N14">
        <f>2+11*($H$2-1)+44*(N$5-5)</f>
        <v>90</v>
      </c>
      <c r="O14">
        <v>11</v>
      </c>
      <c r="P14">
        <f t="shared" si="4"/>
        <v>141</v>
      </c>
      <c r="Q14">
        <v>1</v>
      </c>
      <c r="S14" t="s">
        <v>88</v>
      </c>
      <c r="T14" s="147" t="s">
        <v>385</v>
      </c>
      <c r="U14" s="147" t="s">
        <v>159</v>
      </c>
    </row>
    <row r="15" spans="1:24" hidden="1">
      <c r="A15">
        <v>66</v>
      </c>
      <c r="B15" s="10" t="str">
        <f t="shared" si="6"/>
        <v>R&amp;N</v>
      </c>
      <c r="D15" t="s">
        <v>97</v>
      </c>
      <c r="E15" s="28">
        <v>0.59375</v>
      </c>
      <c r="F15" s="28">
        <v>0.60069444444444442</v>
      </c>
      <c r="G15" t="s">
        <v>90</v>
      </c>
      <c r="H15">
        <v>2.1</v>
      </c>
      <c r="I15">
        <f t="shared" si="5"/>
        <v>9</v>
      </c>
      <c r="J15">
        <f t="shared" si="5"/>
        <v>5</v>
      </c>
      <c r="K15">
        <v>11</v>
      </c>
      <c r="L15">
        <f t="shared" si="7"/>
        <v>48</v>
      </c>
      <c r="M15">
        <v>11</v>
      </c>
      <c r="N15">
        <f t="shared" ref="N15:N20" si="8">1+N14</f>
        <v>91</v>
      </c>
      <c r="O15">
        <v>11</v>
      </c>
      <c r="P15">
        <f>2+11*($H$2-1)+44*(P$5-5)</f>
        <v>134</v>
      </c>
      <c r="Q15">
        <v>11</v>
      </c>
      <c r="S15" t="s">
        <v>89</v>
      </c>
      <c r="T15" s="147" t="s">
        <v>386</v>
      </c>
      <c r="U15" s="147" t="s">
        <v>159</v>
      </c>
    </row>
    <row r="16" spans="1:24" hidden="1">
      <c r="A16">
        <v>77</v>
      </c>
      <c r="B16" s="10" t="str">
        <f t="shared" si="6"/>
        <v/>
      </c>
      <c r="D16" t="s">
        <v>103</v>
      </c>
      <c r="E16" s="28">
        <v>0.54513888888888884</v>
      </c>
      <c r="F16" s="28">
        <v>0.55208333333333337</v>
      </c>
      <c r="G16" t="s">
        <v>91</v>
      </c>
      <c r="H16">
        <v>1.7</v>
      </c>
      <c r="I16">
        <f t="shared" si="5"/>
        <v>10</v>
      </c>
      <c r="J16">
        <f t="shared" si="5"/>
        <v>6</v>
      </c>
      <c r="K16">
        <v>11</v>
      </c>
      <c r="L16">
        <f t="shared" si="7"/>
        <v>49</v>
      </c>
      <c r="M16">
        <v>11</v>
      </c>
      <c r="N16">
        <f t="shared" si="8"/>
        <v>92</v>
      </c>
      <c r="O16">
        <v>11</v>
      </c>
      <c r="P16">
        <f t="shared" ref="P16:P22" si="9">1+P15</f>
        <v>135</v>
      </c>
      <c r="Q16">
        <v>11</v>
      </c>
      <c r="S16" t="s">
        <v>90</v>
      </c>
      <c r="T16" s="147" t="s">
        <v>385</v>
      </c>
      <c r="U16" s="147" t="s">
        <v>160</v>
      </c>
    </row>
    <row r="17" spans="1:21" hidden="1">
      <c r="A17">
        <v>88</v>
      </c>
      <c r="B17" s="10" t="str">
        <f t="shared" si="6"/>
        <v/>
      </c>
      <c r="D17" t="s">
        <v>98</v>
      </c>
      <c r="E17" s="28">
        <v>0.44791666666666669</v>
      </c>
      <c r="F17" s="28">
        <v>0.44791666666666669</v>
      </c>
      <c r="G17" t="s">
        <v>92</v>
      </c>
      <c r="H17">
        <v>1.7</v>
      </c>
      <c r="I17">
        <f t="shared" si="5"/>
        <v>11</v>
      </c>
      <c r="L17">
        <f t="shared" si="7"/>
        <v>50</v>
      </c>
      <c r="M17">
        <v>11</v>
      </c>
      <c r="N17">
        <f t="shared" si="8"/>
        <v>93</v>
      </c>
      <c r="O17">
        <v>11</v>
      </c>
      <c r="P17">
        <f t="shared" si="9"/>
        <v>136</v>
      </c>
      <c r="Q17">
        <v>11</v>
      </c>
      <c r="S17" t="s">
        <v>91</v>
      </c>
      <c r="T17" s="147" t="s">
        <v>386</v>
      </c>
      <c r="U17" s="147" t="s">
        <v>160</v>
      </c>
    </row>
    <row r="18" spans="1:21" hidden="1">
      <c r="A18">
        <v>111</v>
      </c>
      <c r="B18" s="10" t="str">
        <f>IF(B10="","",B10)</f>
        <v>BRAT</v>
      </c>
      <c r="D18" t="s">
        <v>104</v>
      </c>
      <c r="E18" s="28">
        <v>0.49652777777777779</v>
      </c>
      <c r="F18" s="28">
        <v>0.49652777777777779</v>
      </c>
      <c r="G18" t="s">
        <v>94</v>
      </c>
      <c r="H18">
        <v>9</v>
      </c>
      <c r="I18">
        <f t="shared" si="5"/>
        <v>12</v>
      </c>
      <c r="L18">
        <f t="shared" si="7"/>
        <v>51</v>
      </c>
      <c r="M18">
        <v>11</v>
      </c>
      <c r="N18">
        <f t="shared" si="8"/>
        <v>94</v>
      </c>
      <c r="O18">
        <v>11</v>
      </c>
      <c r="P18">
        <f t="shared" si="9"/>
        <v>137</v>
      </c>
      <c r="Q18">
        <v>11</v>
      </c>
      <c r="S18" s="10" t="s">
        <v>201</v>
      </c>
      <c r="T18" s="147" t="s">
        <v>387</v>
      </c>
      <c r="U18" s="147" t="s">
        <v>160</v>
      </c>
    </row>
    <row r="19" spans="1:21" hidden="1">
      <c r="A19">
        <v>222</v>
      </c>
      <c r="B19" s="10" t="str">
        <f t="shared" si="6"/>
        <v>B&amp;W&amp;B</v>
      </c>
      <c r="G19" t="s">
        <v>100</v>
      </c>
      <c r="H19">
        <v>7</v>
      </c>
      <c r="I19">
        <f t="shared" si="5"/>
        <v>13</v>
      </c>
      <c r="N19">
        <f t="shared" si="8"/>
        <v>95</v>
      </c>
      <c r="O19">
        <v>11</v>
      </c>
      <c r="P19">
        <f t="shared" si="9"/>
        <v>138</v>
      </c>
      <c r="Q19">
        <v>11</v>
      </c>
      <c r="S19" t="s">
        <v>93</v>
      </c>
      <c r="T19" s="147" t="s">
        <v>385</v>
      </c>
      <c r="U19" s="147" t="s">
        <v>161</v>
      </c>
    </row>
    <row r="20" spans="1:21" hidden="1">
      <c r="A20">
        <v>333</v>
      </c>
      <c r="B20" s="10" t="str">
        <f t="shared" si="6"/>
        <v>Burt</v>
      </c>
      <c r="I20">
        <f t="shared" si="5"/>
        <v>14</v>
      </c>
      <c r="N20">
        <f t="shared" si="8"/>
        <v>96</v>
      </c>
      <c r="O20">
        <v>11</v>
      </c>
      <c r="P20">
        <f t="shared" si="9"/>
        <v>139</v>
      </c>
      <c r="Q20">
        <v>11</v>
      </c>
      <c r="S20" t="s">
        <v>99</v>
      </c>
      <c r="T20" s="147" t="s">
        <v>386</v>
      </c>
      <c r="U20" s="147" t="s">
        <v>161</v>
      </c>
    </row>
    <row r="21" spans="1:21" hidden="1">
      <c r="A21">
        <v>444</v>
      </c>
      <c r="B21" s="10" t="str">
        <f t="shared" si="6"/>
        <v>Hales</v>
      </c>
      <c r="I21">
        <f t="shared" si="5"/>
        <v>15</v>
      </c>
      <c r="P21">
        <f t="shared" si="9"/>
        <v>140</v>
      </c>
      <c r="Q21">
        <v>11</v>
      </c>
      <c r="S21" t="s">
        <v>94</v>
      </c>
      <c r="T21" s="147" t="s">
        <v>385</v>
      </c>
      <c r="U21" s="147" t="s">
        <v>162</v>
      </c>
    </row>
    <row r="22" spans="1:21" hidden="1">
      <c r="A22">
        <v>555</v>
      </c>
      <c r="B22" s="10" t="str">
        <f t="shared" si="6"/>
        <v>Leam</v>
      </c>
      <c r="I22">
        <f t="shared" si="5"/>
        <v>16</v>
      </c>
      <c r="P22">
        <f t="shared" si="9"/>
        <v>141</v>
      </c>
      <c r="Q22">
        <v>11</v>
      </c>
      <c r="S22" t="s">
        <v>100</v>
      </c>
      <c r="T22" s="147" t="s">
        <v>386</v>
      </c>
      <c r="U22" s="147" t="s">
        <v>162</v>
      </c>
    </row>
    <row r="23" spans="1:21" hidden="1">
      <c r="A23">
        <v>666</v>
      </c>
      <c r="B23" s="10" t="str">
        <f t="shared" si="6"/>
        <v>R&amp;N</v>
      </c>
      <c r="I23">
        <f t="shared" si="5"/>
        <v>17</v>
      </c>
      <c r="S23" t="s">
        <v>95</v>
      </c>
      <c r="T23" s="147" t="s">
        <v>385</v>
      </c>
      <c r="U23" s="147" t="s">
        <v>163</v>
      </c>
    </row>
    <row r="24" spans="1:21" hidden="1">
      <c r="A24">
        <v>777</v>
      </c>
      <c r="B24" s="10" t="str">
        <f t="shared" si="6"/>
        <v/>
      </c>
      <c r="I24">
        <f t="shared" si="5"/>
        <v>18</v>
      </c>
      <c r="S24" t="s">
        <v>101</v>
      </c>
      <c r="T24" s="147" t="s">
        <v>386</v>
      </c>
      <c r="U24" s="147" t="s">
        <v>163</v>
      </c>
    </row>
    <row r="25" spans="1:21" hidden="1">
      <c r="A25">
        <v>888</v>
      </c>
      <c r="B25" s="10" t="str">
        <f t="shared" si="6"/>
        <v/>
      </c>
      <c r="I25">
        <f t="shared" ref="I25:I26" si="10">1+I24</f>
        <v>19</v>
      </c>
      <c r="S25" t="s">
        <v>96</v>
      </c>
      <c r="T25" s="147" t="s">
        <v>385</v>
      </c>
      <c r="U25" s="147" t="s">
        <v>164</v>
      </c>
    </row>
    <row r="26" spans="1:21" hidden="1">
      <c r="I26">
        <f t="shared" si="10"/>
        <v>20</v>
      </c>
      <c r="S26" t="s">
        <v>102</v>
      </c>
      <c r="T26" s="147" t="s">
        <v>386</v>
      </c>
      <c r="U26" s="147" t="s">
        <v>164</v>
      </c>
    </row>
    <row r="27" spans="1:21" ht="13.8" hidden="1" thickBot="1">
      <c r="A27" s="43" t="s">
        <v>447</v>
      </c>
      <c r="B27" s="40"/>
      <c r="C27" s="40"/>
      <c r="D27" s="40"/>
      <c r="E27" s="40"/>
      <c r="F27" s="40"/>
      <c r="G27" s="40"/>
      <c r="H27" s="40"/>
      <c r="I27" s="40"/>
      <c r="J27" s="40"/>
      <c r="K27" s="40"/>
      <c r="L27" s="40"/>
      <c r="M27" s="40"/>
      <c r="S27" t="s">
        <v>97</v>
      </c>
      <c r="T27" s="147" t="s">
        <v>385</v>
      </c>
      <c r="U27" s="147" t="s">
        <v>165</v>
      </c>
    </row>
    <row r="28" spans="1:21" ht="13.8" hidden="1" thickBot="1">
      <c r="A28" s="40" t="s">
        <v>119</v>
      </c>
      <c r="B28" s="41" t="s">
        <v>120</v>
      </c>
      <c r="C28" s="41" t="s">
        <v>121</v>
      </c>
      <c r="D28" s="41" t="s">
        <v>122</v>
      </c>
      <c r="E28" s="41" t="s">
        <v>123</v>
      </c>
      <c r="F28" s="41" t="s">
        <v>124</v>
      </c>
      <c r="G28" s="41" t="s">
        <v>125</v>
      </c>
      <c r="H28" s="41" t="s">
        <v>126</v>
      </c>
      <c r="I28" s="41" t="s">
        <v>127</v>
      </c>
      <c r="J28" s="41" t="s">
        <v>128</v>
      </c>
      <c r="K28" s="41" t="s">
        <v>129</v>
      </c>
      <c r="L28" s="41" t="s">
        <v>130</v>
      </c>
      <c r="M28" s="41" t="s">
        <v>131</v>
      </c>
      <c r="S28" t="s">
        <v>103</v>
      </c>
      <c r="T28" s="147" t="s">
        <v>386</v>
      </c>
      <c r="U28" s="147" t="s">
        <v>165</v>
      </c>
    </row>
    <row r="29" spans="1:21" ht="40.200000000000003" hidden="1" thickBot="1">
      <c r="A29" s="40"/>
      <c r="B29" s="42" t="s">
        <v>449</v>
      </c>
      <c r="C29" s="42" t="s">
        <v>132</v>
      </c>
      <c r="D29" s="42" t="s">
        <v>135</v>
      </c>
      <c r="E29" s="42" t="s">
        <v>450</v>
      </c>
      <c r="F29" s="42" t="s">
        <v>451</v>
      </c>
      <c r="G29" s="42" t="s">
        <v>451</v>
      </c>
      <c r="H29" s="42" t="s">
        <v>133</v>
      </c>
      <c r="I29" s="42" t="s">
        <v>452</v>
      </c>
      <c r="J29" s="42" t="s">
        <v>134</v>
      </c>
      <c r="K29" s="42" t="s">
        <v>453</v>
      </c>
      <c r="L29" s="42" t="s">
        <v>454</v>
      </c>
      <c r="M29" s="42" t="s">
        <v>455</v>
      </c>
      <c r="S29" t="s">
        <v>98</v>
      </c>
      <c r="T29" s="147" t="s">
        <v>385</v>
      </c>
      <c r="U29" s="147" t="s">
        <v>166</v>
      </c>
    </row>
    <row r="30" spans="1:21" ht="40.200000000000003" hidden="1" thickBot="1">
      <c r="A30" s="40"/>
      <c r="B30" s="42" t="s">
        <v>456</v>
      </c>
      <c r="C30" s="42" t="s">
        <v>457</v>
      </c>
      <c r="D30" s="42" t="s">
        <v>458</v>
      </c>
      <c r="E30" s="42" t="s">
        <v>459</v>
      </c>
      <c r="F30" s="42" t="s">
        <v>451</v>
      </c>
      <c r="G30" s="42" t="s">
        <v>451</v>
      </c>
      <c r="H30" s="42" t="s">
        <v>146</v>
      </c>
      <c r="I30" s="42" t="s">
        <v>460</v>
      </c>
      <c r="J30" s="42" t="s">
        <v>461</v>
      </c>
      <c r="K30" s="42" t="s">
        <v>462</v>
      </c>
      <c r="L30" s="42" t="s">
        <v>463</v>
      </c>
      <c r="M30" s="42" t="s">
        <v>139</v>
      </c>
      <c r="S30" t="s">
        <v>104</v>
      </c>
      <c r="T30" s="147" t="s">
        <v>386</v>
      </c>
      <c r="U30" s="147" t="s">
        <v>166</v>
      </c>
    </row>
    <row r="31" spans="1:21" ht="40.200000000000003" hidden="1" thickBot="1">
      <c r="A31" s="40"/>
      <c r="B31" s="42" t="s">
        <v>464</v>
      </c>
      <c r="C31" s="42" t="s">
        <v>465</v>
      </c>
      <c r="D31" s="42" t="s">
        <v>136</v>
      </c>
      <c r="E31" s="42" t="s">
        <v>137</v>
      </c>
      <c r="F31" s="42" t="s">
        <v>451</v>
      </c>
      <c r="G31" s="42" t="s">
        <v>451</v>
      </c>
      <c r="H31" s="42" t="s">
        <v>140</v>
      </c>
      <c r="I31" s="42" t="s">
        <v>466</v>
      </c>
      <c r="J31" s="42" t="s">
        <v>217</v>
      </c>
      <c r="K31" s="42" t="s">
        <v>467</v>
      </c>
      <c r="L31" s="42" t="s">
        <v>468</v>
      </c>
      <c r="M31" s="42" t="s">
        <v>469</v>
      </c>
    </row>
    <row r="32" spans="1:21" ht="40.200000000000003" hidden="1" thickBot="1">
      <c r="A32" s="40"/>
      <c r="B32" s="42" t="s">
        <v>142</v>
      </c>
      <c r="C32" s="42" t="s">
        <v>470</v>
      </c>
      <c r="D32" s="42" t="s">
        <v>138</v>
      </c>
      <c r="E32" s="42" t="s">
        <v>471</v>
      </c>
      <c r="F32" s="42" t="s">
        <v>451</v>
      </c>
      <c r="G32" s="42" t="s">
        <v>451</v>
      </c>
      <c r="H32" s="42" t="s">
        <v>143</v>
      </c>
      <c r="I32" s="42" t="s">
        <v>472</v>
      </c>
      <c r="J32" s="42" t="s">
        <v>473</v>
      </c>
      <c r="K32" s="42" t="s">
        <v>474</v>
      </c>
      <c r="L32" s="42" t="s">
        <v>475</v>
      </c>
      <c r="M32" s="42" t="s">
        <v>476</v>
      </c>
    </row>
    <row r="33" spans="1:177" ht="53.4" hidden="1" thickBot="1">
      <c r="A33" s="40"/>
      <c r="B33" s="42" t="s">
        <v>141</v>
      </c>
      <c r="C33" s="42" t="s">
        <v>477</v>
      </c>
      <c r="D33" s="42" t="s">
        <v>145</v>
      </c>
      <c r="E33" s="42" t="s">
        <v>478</v>
      </c>
      <c r="F33" s="42" t="s">
        <v>451</v>
      </c>
      <c r="G33" s="42" t="s">
        <v>451</v>
      </c>
      <c r="H33" s="42" t="s">
        <v>479</v>
      </c>
      <c r="I33" s="42" t="s">
        <v>480</v>
      </c>
      <c r="J33" s="42" t="s">
        <v>481</v>
      </c>
      <c r="K33" s="42" t="s">
        <v>482</v>
      </c>
      <c r="L33" s="42" t="s">
        <v>483</v>
      </c>
      <c r="M33" s="42" t="s">
        <v>484</v>
      </c>
    </row>
    <row r="34" spans="1:177" ht="40.200000000000003" hidden="1" thickBot="1">
      <c r="A34" s="40"/>
      <c r="B34" s="42" t="s">
        <v>485</v>
      </c>
      <c r="C34" s="42" t="s">
        <v>486</v>
      </c>
      <c r="D34" s="42" t="s">
        <v>144</v>
      </c>
      <c r="E34" s="42" t="s">
        <v>487</v>
      </c>
      <c r="F34" s="42" t="s">
        <v>451</v>
      </c>
      <c r="G34" s="42" t="s">
        <v>451</v>
      </c>
      <c r="H34" s="42" t="s">
        <v>488</v>
      </c>
      <c r="I34" s="42" t="s">
        <v>489</v>
      </c>
      <c r="J34" s="42" t="s">
        <v>490</v>
      </c>
      <c r="K34" s="42" t="s">
        <v>491</v>
      </c>
      <c r="L34" s="42" t="s">
        <v>147</v>
      </c>
      <c r="M34" s="42" t="s">
        <v>492</v>
      </c>
    </row>
    <row r="35" spans="1:177" ht="40.200000000000003" hidden="1" thickBot="1">
      <c r="A35" s="40"/>
      <c r="B35" s="42" t="s">
        <v>451</v>
      </c>
      <c r="C35" s="42" t="s">
        <v>451</v>
      </c>
      <c r="D35" s="42" t="s">
        <v>150</v>
      </c>
      <c r="E35" s="42" t="s">
        <v>493</v>
      </c>
      <c r="F35" s="42" t="s">
        <v>451</v>
      </c>
      <c r="G35" s="42" t="s">
        <v>451</v>
      </c>
      <c r="H35" s="42" t="s">
        <v>148</v>
      </c>
      <c r="I35" s="42" t="s">
        <v>494</v>
      </c>
      <c r="J35" s="42" t="s">
        <v>495</v>
      </c>
      <c r="K35" s="42" t="s">
        <v>496</v>
      </c>
      <c r="L35" s="42" t="s">
        <v>149</v>
      </c>
      <c r="M35" s="42" t="s">
        <v>497</v>
      </c>
    </row>
    <row r="36" spans="1:177" ht="40.200000000000003" hidden="1" thickBot="1">
      <c r="A36" s="40"/>
      <c r="B36" s="42" t="s">
        <v>451</v>
      </c>
      <c r="C36" s="42" t="s">
        <v>451</v>
      </c>
      <c r="D36" s="42" t="s">
        <v>451</v>
      </c>
      <c r="E36" s="42" t="s">
        <v>451</v>
      </c>
      <c r="F36" s="42" t="s">
        <v>451</v>
      </c>
      <c r="G36" s="42" t="s">
        <v>451</v>
      </c>
      <c r="H36" s="42" t="s">
        <v>498</v>
      </c>
      <c r="I36" s="42" t="s">
        <v>499</v>
      </c>
      <c r="J36" s="42" t="s">
        <v>500</v>
      </c>
      <c r="K36" s="42" t="s">
        <v>501</v>
      </c>
      <c r="L36" s="42" t="s">
        <v>502</v>
      </c>
      <c r="M36" s="42" t="s">
        <v>503</v>
      </c>
    </row>
    <row r="37" spans="1:177" ht="13.8" hidden="1" thickBot="1">
      <c r="A37" s="40"/>
      <c r="B37" s="42" t="s">
        <v>451</v>
      </c>
      <c r="C37" s="42" t="s">
        <v>451</v>
      </c>
      <c r="D37" s="42" t="s">
        <v>451</v>
      </c>
      <c r="E37" s="42" t="s">
        <v>451</v>
      </c>
      <c r="F37" s="42" t="s">
        <v>451</v>
      </c>
      <c r="G37" s="42" t="s">
        <v>451</v>
      </c>
      <c r="H37" s="42" t="s">
        <v>451</v>
      </c>
      <c r="I37" s="42" t="s">
        <v>451</v>
      </c>
      <c r="J37" s="42" t="s">
        <v>451</v>
      </c>
      <c r="K37" s="42" t="s">
        <v>451</v>
      </c>
      <c r="L37" s="42" t="s">
        <v>451</v>
      </c>
      <c r="M37" s="42" t="s">
        <v>451</v>
      </c>
    </row>
    <row r="38" spans="1:177" ht="13.8" hidden="1" thickBot="1">
      <c r="A38" s="40"/>
      <c r="B38" s="42" t="s">
        <v>451</v>
      </c>
      <c r="C38" s="42" t="s">
        <v>451</v>
      </c>
      <c r="D38" s="42" t="s">
        <v>451</v>
      </c>
      <c r="E38" s="42" t="s">
        <v>451</v>
      </c>
      <c r="F38" s="42" t="s">
        <v>451</v>
      </c>
      <c r="G38" s="42" t="s">
        <v>451</v>
      </c>
      <c r="H38" s="42" t="s">
        <v>451</v>
      </c>
      <c r="I38" s="42" t="s">
        <v>451</v>
      </c>
      <c r="J38" s="42" t="s">
        <v>451</v>
      </c>
      <c r="K38" s="42" t="s">
        <v>451</v>
      </c>
      <c r="L38" s="42" t="s">
        <v>451</v>
      </c>
      <c r="M38" s="42" t="s">
        <v>451</v>
      </c>
    </row>
    <row r="39" spans="1:177" ht="13.8" hidden="1" thickBot="1">
      <c r="A39" s="40"/>
      <c r="B39" s="42" t="s">
        <v>451</v>
      </c>
      <c r="C39" s="42" t="s">
        <v>451</v>
      </c>
      <c r="D39" s="42" t="s">
        <v>451</v>
      </c>
      <c r="E39" s="42" t="s">
        <v>451</v>
      </c>
      <c r="F39" s="42" t="s">
        <v>451</v>
      </c>
      <c r="G39" s="42" t="s">
        <v>451</v>
      </c>
      <c r="H39" s="42" t="s">
        <v>451</v>
      </c>
      <c r="I39" s="42" t="s">
        <v>451</v>
      </c>
      <c r="J39" s="42" t="s">
        <v>451</v>
      </c>
      <c r="K39" s="42" t="s">
        <v>451</v>
      </c>
      <c r="L39" s="42" t="s">
        <v>451</v>
      </c>
      <c r="M39" s="42" t="s">
        <v>451</v>
      </c>
    </row>
    <row r="40" spans="1:177" ht="13.8" hidden="1" thickBot="1">
      <c r="A40" s="40"/>
      <c r="B40" s="42" t="s">
        <v>451</v>
      </c>
      <c r="C40" s="42" t="s">
        <v>451</v>
      </c>
      <c r="D40" s="42" t="s">
        <v>451</v>
      </c>
      <c r="E40" s="42" t="s">
        <v>451</v>
      </c>
      <c r="F40" s="42" t="s">
        <v>451</v>
      </c>
      <c r="G40" s="42" t="s">
        <v>451</v>
      </c>
      <c r="H40" s="42" t="s">
        <v>451</v>
      </c>
      <c r="I40" s="42" t="s">
        <v>451</v>
      </c>
      <c r="J40" s="42" t="s">
        <v>451</v>
      </c>
      <c r="K40" s="42" t="s">
        <v>451</v>
      </c>
      <c r="L40" s="42" t="s">
        <v>451</v>
      </c>
      <c r="M40" s="42" t="s">
        <v>451</v>
      </c>
    </row>
    <row r="41" spans="1:177" hidden="1"/>
    <row r="42" spans="1:177" hidden="1"/>
    <row r="43" spans="1:177" hidden="1">
      <c r="A43" s="10" t="s">
        <v>168</v>
      </c>
      <c r="C43" s="10" t="s">
        <v>88</v>
      </c>
      <c r="D43" s="10" t="s">
        <v>90</v>
      </c>
      <c r="E43" s="10" t="s">
        <v>93</v>
      </c>
      <c r="F43" s="10" t="s">
        <v>94</v>
      </c>
      <c r="G43" s="10" t="s">
        <v>95</v>
      </c>
      <c r="H43" s="10" t="s">
        <v>96</v>
      </c>
      <c r="I43" s="10" t="s">
        <v>97</v>
      </c>
      <c r="J43" s="10" t="s">
        <v>98</v>
      </c>
      <c r="K43" s="10" t="s">
        <v>89</v>
      </c>
      <c r="L43" s="10" t="s">
        <v>91</v>
      </c>
      <c r="M43" s="10" t="s">
        <v>99</v>
      </c>
      <c r="N43" s="10" t="s">
        <v>100</v>
      </c>
      <c r="O43" s="10" t="s">
        <v>101</v>
      </c>
      <c r="P43" s="10" t="s">
        <v>102</v>
      </c>
      <c r="Q43" s="10" t="s">
        <v>103</v>
      </c>
      <c r="R43" s="10" t="s">
        <v>104</v>
      </c>
    </row>
    <row r="44" spans="1:177" hidden="1">
      <c r="C44" s="10" t="s">
        <v>159</v>
      </c>
      <c r="D44" s="10" t="s">
        <v>160</v>
      </c>
      <c r="E44" s="10" t="s">
        <v>161</v>
      </c>
      <c r="F44" s="10" t="s">
        <v>162</v>
      </c>
      <c r="G44" s="10" t="s">
        <v>163</v>
      </c>
      <c r="H44" s="10" t="s">
        <v>164</v>
      </c>
      <c r="I44" s="10" t="s">
        <v>165</v>
      </c>
      <c r="J44" s="10" t="s">
        <v>166</v>
      </c>
      <c r="K44" s="10" t="s">
        <v>159</v>
      </c>
      <c r="L44" s="10" t="s">
        <v>160</v>
      </c>
      <c r="M44" s="10" t="s">
        <v>161</v>
      </c>
      <c r="N44" s="10" t="s">
        <v>162</v>
      </c>
      <c r="O44" s="10" t="s">
        <v>163</v>
      </c>
      <c r="P44" s="10" t="s">
        <v>164</v>
      </c>
      <c r="Q44" s="10" t="s">
        <v>165</v>
      </c>
      <c r="R44" s="10" t="s">
        <v>166</v>
      </c>
    </row>
    <row r="45" spans="1:177" hidden="1"/>
    <row r="46" spans="1:177" hidden="1">
      <c r="A46" t="s">
        <v>170</v>
      </c>
      <c r="B46" s="10">
        <v>1</v>
      </c>
      <c r="C46">
        <f>1+B46</f>
        <v>2</v>
      </c>
      <c r="D46">
        <f t="shared" ref="D46:BO46" si="11">1+C46</f>
        <v>3</v>
      </c>
      <c r="E46">
        <f t="shared" si="11"/>
        <v>4</v>
      </c>
      <c r="F46">
        <f t="shared" si="11"/>
        <v>5</v>
      </c>
      <c r="G46">
        <f t="shared" si="11"/>
        <v>6</v>
      </c>
      <c r="H46">
        <f t="shared" si="11"/>
        <v>7</v>
      </c>
      <c r="I46">
        <f t="shared" si="11"/>
        <v>8</v>
      </c>
      <c r="J46">
        <f t="shared" si="11"/>
        <v>9</v>
      </c>
      <c r="K46">
        <f t="shared" si="11"/>
        <v>10</v>
      </c>
      <c r="L46">
        <f t="shared" si="11"/>
        <v>11</v>
      </c>
      <c r="M46">
        <f t="shared" si="11"/>
        <v>12</v>
      </c>
      <c r="N46">
        <f t="shared" si="11"/>
        <v>13</v>
      </c>
      <c r="O46">
        <f t="shared" si="11"/>
        <v>14</v>
      </c>
      <c r="P46">
        <f t="shared" si="11"/>
        <v>15</v>
      </c>
      <c r="Q46">
        <f t="shared" si="11"/>
        <v>16</v>
      </c>
      <c r="R46">
        <f t="shared" si="11"/>
        <v>17</v>
      </c>
      <c r="S46">
        <f t="shared" si="11"/>
        <v>18</v>
      </c>
      <c r="T46">
        <f t="shared" si="11"/>
        <v>19</v>
      </c>
      <c r="U46">
        <f t="shared" si="11"/>
        <v>20</v>
      </c>
      <c r="V46">
        <f t="shared" si="11"/>
        <v>21</v>
      </c>
      <c r="W46">
        <f t="shared" si="11"/>
        <v>22</v>
      </c>
      <c r="X46">
        <f t="shared" si="11"/>
        <v>23</v>
      </c>
      <c r="Y46">
        <f t="shared" si="11"/>
        <v>24</v>
      </c>
      <c r="Z46">
        <f t="shared" si="11"/>
        <v>25</v>
      </c>
      <c r="AA46">
        <f t="shared" si="11"/>
        <v>26</v>
      </c>
      <c r="AB46">
        <f t="shared" si="11"/>
        <v>27</v>
      </c>
      <c r="AC46">
        <f t="shared" si="11"/>
        <v>28</v>
      </c>
      <c r="AD46">
        <f t="shared" si="11"/>
        <v>29</v>
      </c>
      <c r="AE46">
        <f t="shared" si="11"/>
        <v>30</v>
      </c>
      <c r="AF46">
        <f t="shared" si="11"/>
        <v>31</v>
      </c>
      <c r="AG46">
        <f t="shared" si="11"/>
        <v>32</v>
      </c>
      <c r="AH46">
        <f t="shared" si="11"/>
        <v>33</v>
      </c>
      <c r="AI46">
        <f t="shared" si="11"/>
        <v>34</v>
      </c>
      <c r="AJ46">
        <f t="shared" si="11"/>
        <v>35</v>
      </c>
      <c r="AK46">
        <f t="shared" si="11"/>
        <v>36</v>
      </c>
      <c r="AL46">
        <f t="shared" si="11"/>
        <v>37</v>
      </c>
      <c r="AM46">
        <f t="shared" si="11"/>
        <v>38</v>
      </c>
      <c r="AN46">
        <f t="shared" si="11"/>
        <v>39</v>
      </c>
      <c r="AO46">
        <f t="shared" si="11"/>
        <v>40</v>
      </c>
      <c r="AP46">
        <f t="shared" si="11"/>
        <v>41</v>
      </c>
      <c r="AQ46">
        <f t="shared" si="11"/>
        <v>42</v>
      </c>
      <c r="AR46">
        <f t="shared" si="11"/>
        <v>43</v>
      </c>
      <c r="AS46">
        <f t="shared" si="11"/>
        <v>44</v>
      </c>
      <c r="AT46">
        <f t="shared" si="11"/>
        <v>45</v>
      </c>
      <c r="AU46">
        <f t="shared" si="11"/>
        <v>46</v>
      </c>
      <c r="AV46">
        <f t="shared" si="11"/>
        <v>47</v>
      </c>
      <c r="AW46">
        <f t="shared" si="11"/>
        <v>48</v>
      </c>
      <c r="AX46">
        <f t="shared" si="11"/>
        <v>49</v>
      </c>
      <c r="AY46">
        <f t="shared" si="11"/>
        <v>50</v>
      </c>
      <c r="AZ46">
        <f t="shared" si="11"/>
        <v>51</v>
      </c>
      <c r="BA46">
        <f t="shared" si="11"/>
        <v>52</v>
      </c>
      <c r="BB46">
        <f t="shared" si="11"/>
        <v>53</v>
      </c>
      <c r="BC46">
        <f t="shared" si="11"/>
        <v>54</v>
      </c>
      <c r="BD46">
        <f t="shared" si="11"/>
        <v>55</v>
      </c>
      <c r="BE46">
        <f t="shared" si="11"/>
        <v>56</v>
      </c>
      <c r="BF46">
        <f t="shared" si="11"/>
        <v>57</v>
      </c>
      <c r="BG46">
        <f t="shared" si="11"/>
        <v>58</v>
      </c>
      <c r="BH46">
        <f t="shared" si="11"/>
        <v>59</v>
      </c>
      <c r="BI46">
        <f t="shared" si="11"/>
        <v>60</v>
      </c>
      <c r="BJ46">
        <f t="shared" si="11"/>
        <v>61</v>
      </c>
      <c r="BK46">
        <f t="shared" si="11"/>
        <v>62</v>
      </c>
      <c r="BL46">
        <f t="shared" si="11"/>
        <v>63</v>
      </c>
      <c r="BM46">
        <f t="shared" si="11"/>
        <v>64</v>
      </c>
      <c r="BN46">
        <f t="shared" si="11"/>
        <v>65</v>
      </c>
      <c r="BO46">
        <f t="shared" si="11"/>
        <v>66</v>
      </c>
      <c r="BP46">
        <f t="shared" ref="BP46:EA46" si="12">1+BO46</f>
        <v>67</v>
      </c>
      <c r="BQ46">
        <f t="shared" si="12"/>
        <v>68</v>
      </c>
      <c r="BR46">
        <f t="shared" si="12"/>
        <v>69</v>
      </c>
      <c r="BS46">
        <f t="shared" si="12"/>
        <v>70</v>
      </c>
      <c r="BT46">
        <f t="shared" si="12"/>
        <v>71</v>
      </c>
      <c r="BU46">
        <f t="shared" si="12"/>
        <v>72</v>
      </c>
      <c r="BV46">
        <f t="shared" si="12"/>
        <v>73</v>
      </c>
      <c r="BW46">
        <f t="shared" si="12"/>
        <v>74</v>
      </c>
      <c r="BX46">
        <f t="shared" si="12"/>
        <v>75</v>
      </c>
      <c r="BY46">
        <f t="shared" si="12"/>
        <v>76</v>
      </c>
      <c r="BZ46">
        <f t="shared" si="12"/>
        <v>77</v>
      </c>
      <c r="CA46">
        <f t="shared" si="12"/>
        <v>78</v>
      </c>
      <c r="CB46">
        <f t="shared" si="12"/>
        <v>79</v>
      </c>
      <c r="CC46">
        <f t="shared" si="12"/>
        <v>80</v>
      </c>
      <c r="CD46">
        <f t="shared" si="12"/>
        <v>81</v>
      </c>
      <c r="CE46">
        <f t="shared" si="12"/>
        <v>82</v>
      </c>
      <c r="CF46">
        <f t="shared" si="12"/>
        <v>83</v>
      </c>
      <c r="CG46">
        <f t="shared" si="12"/>
        <v>84</v>
      </c>
      <c r="CH46">
        <f t="shared" si="12"/>
        <v>85</v>
      </c>
      <c r="CI46">
        <f t="shared" si="12"/>
        <v>86</v>
      </c>
      <c r="CJ46">
        <f t="shared" si="12"/>
        <v>87</v>
      </c>
      <c r="CK46">
        <f t="shared" si="12"/>
        <v>88</v>
      </c>
      <c r="CL46">
        <f t="shared" si="12"/>
        <v>89</v>
      </c>
      <c r="CM46">
        <f t="shared" si="12"/>
        <v>90</v>
      </c>
      <c r="CN46">
        <f t="shared" si="12"/>
        <v>91</v>
      </c>
      <c r="CO46">
        <f t="shared" si="12"/>
        <v>92</v>
      </c>
      <c r="CP46">
        <f t="shared" si="12"/>
        <v>93</v>
      </c>
      <c r="CQ46">
        <f t="shared" si="12"/>
        <v>94</v>
      </c>
      <c r="CR46">
        <f t="shared" si="12"/>
        <v>95</v>
      </c>
      <c r="CS46">
        <f t="shared" si="12"/>
        <v>96</v>
      </c>
      <c r="CT46">
        <f t="shared" si="12"/>
        <v>97</v>
      </c>
      <c r="CU46">
        <f t="shared" si="12"/>
        <v>98</v>
      </c>
      <c r="CV46">
        <f t="shared" si="12"/>
        <v>99</v>
      </c>
      <c r="CW46">
        <f t="shared" si="12"/>
        <v>100</v>
      </c>
      <c r="CX46">
        <f t="shared" si="12"/>
        <v>101</v>
      </c>
      <c r="CY46">
        <f t="shared" si="12"/>
        <v>102</v>
      </c>
      <c r="CZ46">
        <f t="shared" si="12"/>
        <v>103</v>
      </c>
      <c r="DA46">
        <f t="shared" si="12"/>
        <v>104</v>
      </c>
      <c r="DB46">
        <f t="shared" si="12"/>
        <v>105</v>
      </c>
      <c r="DC46">
        <f t="shared" si="12"/>
        <v>106</v>
      </c>
      <c r="DD46">
        <f t="shared" si="12"/>
        <v>107</v>
      </c>
      <c r="DE46">
        <f t="shared" si="12"/>
        <v>108</v>
      </c>
      <c r="DF46">
        <f t="shared" si="12"/>
        <v>109</v>
      </c>
      <c r="DG46">
        <f t="shared" si="12"/>
        <v>110</v>
      </c>
      <c r="DH46">
        <f t="shared" si="12"/>
        <v>111</v>
      </c>
      <c r="DI46">
        <f t="shared" si="12"/>
        <v>112</v>
      </c>
      <c r="DJ46">
        <f t="shared" si="12"/>
        <v>113</v>
      </c>
      <c r="DK46">
        <f t="shared" si="12"/>
        <v>114</v>
      </c>
      <c r="DL46">
        <f t="shared" si="12"/>
        <v>115</v>
      </c>
      <c r="DM46">
        <f t="shared" si="12"/>
        <v>116</v>
      </c>
      <c r="DN46">
        <f t="shared" si="12"/>
        <v>117</v>
      </c>
      <c r="DO46">
        <f t="shared" si="12"/>
        <v>118</v>
      </c>
      <c r="DP46">
        <f t="shared" si="12"/>
        <v>119</v>
      </c>
      <c r="DQ46">
        <f t="shared" si="12"/>
        <v>120</v>
      </c>
      <c r="DR46">
        <f t="shared" si="12"/>
        <v>121</v>
      </c>
      <c r="DS46">
        <f t="shared" si="12"/>
        <v>122</v>
      </c>
      <c r="DT46">
        <f t="shared" si="12"/>
        <v>123</v>
      </c>
      <c r="DU46">
        <f t="shared" si="12"/>
        <v>124</v>
      </c>
      <c r="DV46">
        <f t="shared" si="12"/>
        <v>125</v>
      </c>
      <c r="DW46">
        <f t="shared" si="12"/>
        <v>126</v>
      </c>
      <c r="DX46">
        <f t="shared" si="12"/>
        <v>127</v>
      </c>
      <c r="DY46">
        <f t="shared" si="12"/>
        <v>128</v>
      </c>
      <c r="DZ46">
        <f t="shared" si="12"/>
        <v>129</v>
      </c>
      <c r="EA46">
        <f t="shared" si="12"/>
        <v>130</v>
      </c>
      <c r="EB46">
        <f t="shared" ref="EB46:FU46" si="13">1+EA46</f>
        <v>131</v>
      </c>
      <c r="EC46">
        <f t="shared" si="13"/>
        <v>132</v>
      </c>
      <c r="ED46">
        <f t="shared" si="13"/>
        <v>133</v>
      </c>
      <c r="EE46">
        <f t="shared" si="13"/>
        <v>134</v>
      </c>
      <c r="EF46">
        <f t="shared" si="13"/>
        <v>135</v>
      </c>
      <c r="EG46">
        <f t="shared" si="13"/>
        <v>136</v>
      </c>
      <c r="EH46">
        <f t="shared" si="13"/>
        <v>137</v>
      </c>
      <c r="EI46">
        <f t="shared" si="13"/>
        <v>138</v>
      </c>
      <c r="EJ46">
        <f t="shared" si="13"/>
        <v>139</v>
      </c>
      <c r="EK46">
        <f t="shared" si="13"/>
        <v>140</v>
      </c>
      <c r="EL46">
        <f t="shared" si="13"/>
        <v>141</v>
      </c>
      <c r="EM46">
        <f t="shared" si="13"/>
        <v>142</v>
      </c>
      <c r="EN46">
        <f t="shared" si="13"/>
        <v>143</v>
      </c>
      <c r="EO46">
        <f t="shared" si="13"/>
        <v>144</v>
      </c>
      <c r="EP46">
        <f t="shared" si="13"/>
        <v>145</v>
      </c>
      <c r="EQ46">
        <f t="shared" si="13"/>
        <v>146</v>
      </c>
      <c r="ER46">
        <f t="shared" si="13"/>
        <v>147</v>
      </c>
      <c r="ES46">
        <f t="shared" si="13"/>
        <v>148</v>
      </c>
      <c r="ET46">
        <f t="shared" si="13"/>
        <v>149</v>
      </c>
      <c r="EU46">
        <f t="shared" si="13"/>
        <v>150</v>
      </c>
      <c r="EV46">
        <f t="shared" si="13"/>
        <v>151</v>
      </c>
      <c r="EW46">
        <f t="shared" si="13"/>
        <v>152</v>
      </c>
      <c r="EX46">
        <f t="shared" si="13"/>
        <v>153</v>
      </c>
      <c r="EY46">
        <f t="shared" si="13"/>
        <v>154</v>
      </c>
      <c r="EZ46">
        <f t="shared" si="13"/>
        <v>155</v>
      </c>
      <c r="FA46">
        <f t="shared" si="13"/>
        <v>156</v>
      </c>
      <c r="FB46">
        <f t="shared" si="13"/>
        <v>157</v>
      </c>
      <c r="FC46">
        <f t="shared" si="13"/>
        <v>158</v>
      </c>
      <c r="FD46">
        <f t="shared" si="13"/>
        <v>159</v>
      </c>
      <c r="FE46">
        <f t="shared" si="13"/>
        <v>160</v>
      </c>
      <c r="FF46">
        <f t="shared" si="13"/>
        <v>161</v>
      </c>
      <c r="FG46">
        <f t="shared" si="13"/>
        <v>162</v>
      </c>
      <c r="FH46">
        <f t="shared" si="13"/>
        <v>163</v>
      </c>
      <c r="FI46">
        <f t="shared" si="13"/>
        <v>164</v>
      </c>
      <c r="FJ46">
        <f t="shared" si="13"/>
        <v>165</v>
      </c>
      <c r="FK46">
        <f t="shared" si="13"/>
        <v>166</v>
      </c>
      <c r="FL46">
        <f t="shared" si="13"/>
        <v>167</v>
      </c>
      <c r="FM46">
        <f t="shared" si="13"/>
        <v>168</v>
      </c>
      <c r="FN46">
        <f t="shared" si="13"/>
        <v>169</v>
      </c>
      <c r="FO46">
        <f t="shared" si="13"/>
        <v>170</v>
      </c>
      <c r="FP46">
        <f t="shared" si="13"/>
        <v>171</v>
      </c>
      <c r="FQ46">
        <f t="shared" si="13"/>
        <v>172</v>
      </c>
      <c r="FR46">
        <f t="shared" si="13"/>
        <v>173</v>
      </c>
      <c r="FS46">
        <f t="shared" si="13"/>
        <v>174</v>
      </c>
      <c r="FT46">
        <f t="shared" si="13"/>
        <v>175</v>
      </c>
      <c r="FU46">
        <f t="shared" si="13"/>
        <v>176</v>
      </c>
    </row>
    <row r="47" spans="1:177" hidden="1">
      <c r="B47" s="40" t="s">
        <v>181</v>
      </c>
      <c r="C47" s="40">
        <v>5</v>
      </c>
      <c r="D47" s="40"/>
      <c r="E47" s="40" t="s">
        <v>151</v>
      </c>
      <c r="F47" s="40">
        <v>1</v>
      </c>
      <c r="G47" s="40"/>
      <c r="H47" s="40"/>
      <c r="I47" s="40"/>
      <c r="J47" s="40"/>
      <c r="K47" s="40"/>
      <c r="L47" s="40"/>
      <c r="M47" s="40" t="s">
        <v>181</v>
      </c>
      <c r="N47" s="40">
        <v>5</v>
      </c>
      <c r="O47" s="40"/>
      <c r="P47" s="40" t="s">
        <v>151</v>
      </c>
      <c r="Q47" s="40">
        <v>2</v>
      </c>
      <c r="R47" s="40"/>
      <c r="S47" s="40"/>
      <c r="T47" s="40"/>
      <c r="U47" s="40"/>
      <c r="V47" s="40"/>
      <c r="W47" s="40"/>
      <c r="X47" s="40" t="s">
        <v>181</v>
      </c>
      <c r="Y47" s="40">
        <v>5</v>
      </c>
      <c r="Z47" s="40"/>
      <c r="AA47" s="40" t="s">
        <v>151</v>
      </c>
      <c r="AB47" s="40">
        <v>3</v>
      </c>
      <c r="AC47" s="40"/>
      <c r="AD47" s="40"/>
      <c r="AE47" s="40"/>
      <c r="AF47" s="40"/>
      <c r="AG47" s="40"/>
      <c r="AH47" s="40"/>
      <c r="AI47" s="40" t="s">
        <v>181</v>
      </c>
      <c r="AJ47" s="40">
        <v>5</v>
      </c>
      <c r="AK47" s="40"/>
      <c r="AL47" s="40" t="s">
        <v>151</v>
      </c>
      <c r="AM47" s="40">
        <v>4</v>
      </c>
      <c r="AN47" s="40"/>
      <c r="AO47" s="40"/>
      <c r="AP47" s="40"/>
      <c r="AQ47" s="40"/>
      <c r="AR47" s="40"/>
      <c r="AS47" s="40"/>
      <c r="AT47" s="40" t="s">
        <v>181</v>
      </c>
      <c r="AU47" s="40">
        <v>6</v>
      </c>
      <c r="AV47" s="40"/>
      <c r="AW47" s="40" t="s">
        <v>151</v>
      </c>
      <c r="AX47" s="40">
        <v>1</v>
      </c>
      <c r="AY47" s="40"/>
      <c r="AZ47" s="40"/>
      <c r="BA47" s="40"/>
      <c r="BB47" s="40"/>
      <c r="BC47" s="40"/>
      <c r="BD47" s="40"/>
      <c r="BE47" s="40" t="s">
        <v>181</v>
      </c>
      <c r="BF47" s="40">
        <v>6</v>
      </c>
      <c r="BG47" s="40"/>
      <c r="BH47" s="40" t="s">
        <v>151</v>
      </c>
      <c r="BI47" s="40">
        <v>2</v>
      </c>
      <c r="BJ47" s="40"/>
      <c r="BK47" s="40"/>
      <c r="BL47" s="40"/>
      <c r="BM47" s="40"/>
      <c r="BN47" s="40"/>
      <c r="BO47" s="40"/>
      <c r="BP47" s="40" t="s">
        <v>181</v>
      </c>
      <c r="BQ47" s="40">
        <v>6</v>
      </c>
      <c r="BR47" s="40"/>
      <c r="BS47" s="40" t="s">
        <v>151</v>
      </c>
      <c r="BT47" s="40">
        <v>3</v>
      </c>
      <c r="BU47" s="40"/>
      <c r="BV47" s="40"/>
      <c r="BW47" s="40"/>
      <c r="BX47" s="40"/>
      <c r="BY47" s="40"/>
      <c r="BZ47" s="40"/>
      <c r="CA47" s="40" t="s">
        <v>181</v>
      </c>
      <c r="CB47" s="40">
        <v>6</v>
      </c>
      <c r="CC47" s="40"/>
      <c r="CD47" s="40" t="s">
        <v>151</v>
      </c>
      <c r="CE47" s="40">
        <v>4</v>
      </c>
      <c r="CF47" s="40"/>
      <c r="CG47" s="40"/>
      <c r="CH47" s="40"/>
      <c r="CI47" s="40"/>
      <c r="CJ47" s="40"/>
      <c r="CK47" s="40"/>
      <c r="CL47" s="40" t="s">
        <v>181</v>
      </c>
      <c r="CM47" s="40">
        <v>7</v>
      </c>
      <c r="CN47" s="40"/>
      <c r="CO47" s="40" t="s">
        <v>151</v>
      </c>
      <c r="CP47" s="40">
        <v>1</v>
      </c>
      <c r="CQ47" s="40"/>
      <c r="CR47" s="40"/>
      <c r="CS47" s="40"/>
      <c r="CT47" s="40"/>
      <c r="CU47" s="40"/>
      <c r="CV47" s="40"/>
      <c r="CW47" s="40" t="s">
        <v>181</v>
      </c>
      <c r="CX47" s="40">
        <v>7</v>
      </c>
      <c r="CY47" s="40"/>
      <c r="CZ47" s="40" t="s">
        <v>151</v>
      </c>
      <c r="DA47" s="40">
        <v>2</v>
      </c>
      <c r="DB47" s="40"/>
      <c r="DC47" s="40"/>
      <c r="DD47" s="40"/>
      <c r="DE47" s="40"/>
      <c r="DF47" s="40"/>
      <c r="DG47" s="40"/>
      <c r="DH47" s="40" t="s">
        <v>181</v>
      </c>
      <c r="DI47" s="40">
        <v>7</v>
      </c>
      <c r="DJ47" s="40"/>
      <c r="DK47" s="40" t="s">
        <v>151</v>
      </c>
      <c r="DL47" s="40">
        <v>3</v>
      </c>
      <c r="DM47" s="40"/>
      <c r="DN47" s="40"/>
      <c r="DO47" s="40"/>
      <c r="DP47" s="40"/>
      <c r="DQ47" s="40"/>
      <c r="DR47" s="40"/>
      <c r="DS47" s="40" t="s">
        <v>181</v>
      </c>
      <c r="DT47" s="40">
        <v>7</v>
      </c>
      <c r="DU47" s="40"/>
      <c r="DV47" s="40" t="s">
        <v>151</v>
      </c>
      <c r="DW47" s="40">
        <v>4</v>
      </c>
      <c r="DX47" s="40"/>
      <c r="DY47" s="40"/>
      <c r="DZ47" s="40"/>
      <c r="EA47" s="40"/>
      <c r="EB47" s="40"/>
      <c r="EC47" s="40"/>
      <c r="ED47" s="40" t="s">
        <v>181</v>
      </c>
      <c r="EE47" s="40">
        <v>8</v>
      </c>
      <c r="EF47" s="40"/>
      <c r="EG47" s="40" t="s">
        <v>151</v>
      </c>
      <c r="EH47" s="40">
        <v>1</v>
      </c>
      <c r="EI47" s="40"/>
      <c r="EJ47" s="40"/>
      <c r="EK47" s="40"/>
      <c r="EL47" s="40"/>
      <c r="EM47" s="40"/>
      <c r="EN47" s="40"/>
      <c r="EO47" s="40" t="s">
        <v>181</v>
      </c>
      <c r="EP47" s="40">
        <v>8</v>
      </c>
      <c r="EQ47" s="40"/>
      <c r="ER47" s="40" t="s">
        <v>151</v>
      </c>
      <c r="ES47" s="40">
        <v>2</v>
      </c>
      <c r="ET47" s="40"/>
      <c r="EU47" s="40"/>
      <c r="EV47" s="40"/>
      <c r="EW47" s="40"/>
      <c r="EX47" s="40"/>
      <c r="EY47" s="40"/>
      <c r="EZ47" s="40" t="s">
        <v>181</v>
      </c>
      <c r="FA47" s="40">
        <v>8</v>
      </c>
      <c r="FB47" s="40"/>
      <c r="FC47" s="40" t="s">
        <v>151</v>
      </c>
      <c r="FD47" s="40">
        <v>3</v>
      </c>
      <c r="FE47" s="40"/>
      <c r="FF47" s="40"/>
      <c r="FG47" s="40"/>
      <c r="FH47" s="40"/>
      <c r="FI47" s="40"/>
      <c r="FJ47" s="40"/>
      <c r="FK47" s="40" t="s">
        <v>181</v>
      </c>
      <c r="FL47" s="40">
        <v>8</v>
      </c>
      <c r="FM47" s="40"/>
      <c r="FN47" s="40" t="s">
        <v>151</v>
      </c>
      <c r="FO47" s="40">
        <v>4</v>
      </c>
      <c r="FP47" s="40"/>
      <c r="FQ47" s="40"/>
      <c r="FR47" s="40"/>
      <c r="FS47" s="40"/>
      <c r="FT47" s="40"/>
      <c r="FU47" s="40"/>
    </row>
    <row r="48" spans="1:177" hidden="1">
      <c r="B48" s="43" t="s">
        <v>167</v>
      </c>
      <c r="C48" s="40">
        <v>1</v>
      </c>
      <c r="D48" s="40">
        <v>2</v>
      </c>
      <c r="E48" s="40">
        <v>3</v>
      </c>
      <c r="F48" s="40">
        <v>4</v>
      </c>
      <c r="G48" s="40">
        <v>5</v>
      </c>
      <c r="H48" s="40">
        <v>6</v>
      </c>
      <c r="I48" s="40">
        <v>7</v>
      </c>
      <c r="J48" s="40">
        <v>8</v>
      </c>
      <c r="K48" s="40">
        <v>9</v>
      </c>
      <c r="L48" s="40">
        <v>10</v>
      </c>
      <c r="M48" s="40"/>
      <c r="N48" s="40">
        <v>1</v>
      </c>
      <c r="O48" s="40">
        <v>2</v>
      </c>
      <c r="P48" s="40">
        <v>3</v>
      </c>
      <c r="Q48" s="40">
        <v>4</v>
      </c>
      <c r="R48" s="40">
        <v>5</v>
      </c>
      <c r="S48" s="40">
        <v>6</v>
      </c>
      <c r="T48" s="40">
        <v>7</v>
      </c>
      <c r="U48" s="40">
        <v>8</v>
      </c>
      <c r="V48" s="40">
        <v>9</v>
      </c>
      <c r="W48" s="40">
        <v>10</v>
      </c>
      <c r="X48" s="40"/>
      <c r="Y48" s="40">
        <v>1</v>
      </c>
      <c r="Z48" s="40">
        <v>2</v>
      </c>
      <c r="AA48" s="40">
        <v>3</v>
      </c>
      <c r="AB48" s="40">
        <v>4</v>
      </c>
      <c r="AC48" s="40">
        <v>5</v>
      </c>
      <c r="AD48" s="40">
        <v>6</v>
      </c>
      <c r="AE48" s="40">
        <v>7</v>
      </c>
      <c r="AF48" s="40">
        <v>8</v>
      </c>
      <c r="AG48" s="40">
        <v>9</v>
      </c>
      <c r="AH48" s="40">
        <v>10</v>
      </c>
      <c r="AI48" s="40"/>
      <c r="AJ48" s="40">
        <v>1</v>
      </c>
      <c r="AK48" s="40">
        <v>2</v>
      </c>
      <c r="AL48" s="40">
        <v>3</v>
      </c>
      <c r="AM48" s="40">
        <v>4</v>
      </c>
      <c r="AN48" s="40">
        <v>5</v>
      </c>
      <c r="AO48" s="40">
        <v>6</v>
      </c>
      <c r="AP48" s="40">
        <v>7</v>
      </c>
      <c r="AQ48" s="40">
        <v>8</v>
      </c>
      <c r="AR48" s="40">
        <v>9</v>
      </c>
      <c r="AS48" s="40">
        <v>10</v>
      </c>
      <c r="AT48" s="43" t="s">
        <v>167</v>
      </c>
      <c r="AU48" s="40">
        <v>1</v>
      </c>
      <c r="AV48" s="40">
        <v>2</v>
      </c>
      <c r="AW48" s="40">
        <v>3</v>
      </c>
      <c r="AX48" s="40">
        <v>4</v>
      </c>
      <c r="AY48" s="40">
        <v>5</v>
      </c>
      <c r="AZ48" s="40">
        <v>6</v>
      </c>
      <c r="BA48" s="40">
        <v>7</v>
      </c>
      <c r="BB48" s="40">
        <v>8</v>
      </c>
      <c r="BC48" s="40">
        <v>9</v>
      </c>
      <c r="BD48" s="40">
        <v>10</v>
      </c>
      <c r="BE48" s="40"/>
      <c r="BF48" s="40">
        <v>1</v>
      </c>
      <c r="BG48" s="40">
        <v>2</v>
      </c>
      <c r="BH48" s="40">
        <v>3</v>
      </c>
      <c r="BI48" s="40">
        <v>4</v>
      </c>
      <c r="BJ48" s="40">
        <v>5</v>
      </c>
      <c r="BK48" s="40">
        <v>6</v>
      </c>
      <c r="BL48" s="40">
        <v>7</v>
      </c>
      <c r="BM48" s="40">
        <v>8</v>
      </c>
      <c r="BN48" s="40">
        <v>9</v>
      </c>
      <c r="BO48" s="40">
        <v>10</v>
      </c>
      <c r="BP48" s="40"/>
      <c r="BQ48" s="40">
        <v>1</v>
      </c>
      <c r="BR48" s="40">
        <v>2</v>
      </c>
      <c r="BS48" s="40">
        <v>3</v>
      </c>
      <c r="BT48" s="40">
        <v>4</v>
      </c>
      <c r="BU48" s="40">
        <v>5</v>
      </c>
      <c r="BV48" s="40">
        <v>6</v>
      </c>
      <c r="BW48" s="40">
        <v>7</v>
      </c>
      <c r="BX48" s="40">
        <v>8</v>
      </c>
      <c r="BY48" s="40">
        <v>9</v>
      </c>
      <c r="BZ48" s="40">
        <v>10</v>
      </c>
      <c r="CA48" s="40"/>
      <c r="CB48" s="40">
        <v>1</v>
      </c>
      <c r="CC48" s="40">
        <v>2</v>
      </c>
      <c r="CD48" s="40">
        <v>3</v>
      </c>
      <c r="CE48" s="40">
        <v>4</v>
      </c>
      <c r="CF48" s="40">
        <v>5</v>
      </c>
      <c r="CG48" s="40">
        <v>6</v>
      </c>
      <c r="CH48" s="40">
        <v>7</v>
      </c>
      <c r="CI48" s="40">
        <v>8</v>
      </c>
      <c r="CJ48" s="40">
        <v>9</v>
      </c>
      <c r="CK48" s="40">
        <v>10</v>
      </c>
      <c r="CL48" s="43" t="s">
        <v>167</v>
      </c>
      <c r="CM48" s="40">
        <v>1</v>
      </c>
      <c r="CN48" s="40">
        <v>2</v>
      </c>
      <c r="CO48" s="40">
        <v>3</v>
      </c>
      <c r="CP48" s="40">
        <v>4</v>
      </c>
      <c r="CQ48" s="40">
        <v>5</v>
      </c>
      <c r="CR48" s="40">
        <v>6</v>
      </c>
      <c r="CS48" s="40">
        <v>7</v>
      </c>
      <c r="CT48" s="40">
        <v>8</v>
      </c>
      <c r="CU48" s="40">
        <v>9</v>
      </c>
      <c r="CV48" s="40">
        <v>10</v>
      </c>
      <c r="CW48" s="40"/>
      <c r="CX48" s="40">
        <v>1</v>
      </c>
      <c r="CY48" s="40">
        <v>2</v>
      </c>
      <c r="CZ48" s="40">
        <v>3</v>
      </c>
      <c r="DA48" s="40">
        <v>4</v>
      </c>
      <c r="DB48" s="40">
        <v>5</v>
      </c>
      <c r="DC48" s="40">
        <v>6</v>
      </c>
      <c r="DD48" s="40">
        <v>7</v>
      </c>
      <c r="DE48" s="40">
        <v>8</v>
      </c>
      <c r="DF48" s="40">
        <v>9</v>
      </c>
      <c r="DG48" s="40">
        <v>10</v>
      </c>
      <c r="DH48" s="40"/>
      <c r="DI48" s="40">
        <v>1</v>
      </c>
      <c r="DJ48" s="40">
        <v>2</v>
      </c>
      <c r="DK48" s="40">
        <v>3</v>
      </c>
      <c r="DL48" s="40">
        <v>4</v>
      </c>
      <c r="DM48" s="40">
        <v>5</v>
      </c>
      <c r="DN48" s="40">
        <v>6</v>
      </c>
      <c r="DO48" s="40">
        <v>7</v>
      </c>
      <c r="DP48" s="40">
        <v>8</v>
      </c>
      <c r="DQ48" s="40">
        <v>9</v>
      </c>
      <c r="DR48" s="40">
        <v>10</v>
      </c>
      <c r="DS48" s="40"/>
      <c r="DT48" s="40">
        <v>1</v>
      </c>
      <c r="DU48" s="40">
        <v>2</v>
      </c>
      <c r="DV48" s="40">
        <v>3</v>
      </c>
      <c r="DW48" s="40">
        <v>4</v>
      </c>
      <c r="DX48" s="40">
        <v>5</v>
      </c>
      <c r="DY48" s="40">
        <v>6</v>
      </c>
      <c r="DZ48" s="40">
        <v>7</v>
      </c>
      <c r="EA48" s="40">
        <v>8</v>
      </c>
      <c r="EB48" s="40">
        <v>9</v>
      </c>
      <c r="EC48" s="40">
        <v>10</v>
      </c>
      <c r="ED48" s="43" t="s">
        <v>167</v>
      </c>
      <c r="EE48" s="40">
        <v>1</v>
      </c>
      <c r="EF48" s="40">
        <v>2</v>
      </c>
      <c r="EG48" s="40">
        <v>3</v>
      </c>
      <c r="EH48" s="40">
        <v>4</v>
      </c>
      <c r="EI48" s="40">
        <v>5</v>
      </c>
      <c r="EJ48" s="40">
        <v>6</v>
      </c>
      <c r="EK48" s="40">
        <v>7</v>
      </c>
      <c r="EL48" s="40">
        <v>8</v>
      </c>
      <c r="EM48" s="40">
        <v>9</v>
      </c>
      <c r="EN48" s="40">
        <v>10</v>
      </c>
      <c r="EO48" s="40"/>
      <c r="EP48" s="40">
        <v>1</v>
      </c>
      <c r="EQ48" s="40">
        <v>2</v>
      </c>
      <c r="ER48" s="40">
        <v>3</v>
      </c>
      <c r="ES48" s="40">
        <v>4</v>
      </c>
      <c r="ET48" s="40">
        <v>5</v>
      </c>
      <c r="EU48" s="40">
        <v>6</v>
      </c>
      <c r="EV48" s="40">
        <v>7</v>
      </c>
      <c r="EW48" s="40">
        <v>8</v>
      </c>
      <c r="EX48" s="40">
        <v>9</v>
      </c>
      <c r="EY48" s="40">
        <v>10</v>
      </c>
      <c r="EZ48" s="40"/>
      <c r="FA48" s="40">
        <v>1</v>
      </c>
      <c r="FB48" s="40">
        <v>2</v>
      </c>
      <c r="FC48" s="40">
        <v>3</v>
      </c>
      <c r="FD48" s="40">
        <v>4</v>
      </c>
      <c r="FE48" s="40">
        <v>5</v>
      </c>
      <c r="FF48" s="40">
        <v>6</v>
      </c>
      <c r="FG48" s="40">
        <v>7</v>
      </c>
      <c r="FH48" s="40">
        <v>8</v>
      </c>
      <c r="FI48" s="40">
        <v>9</v>
      </c>
      <c r="FJ48" s="40">
        <v>10</v>
      </c>
      <c r="FK48" s="40"/>
      <c r="FL48" s="40">
        <v>1</v>
      </c>
      <c r="FM48" s="40">
        <v>2</v>
      </c>
      <c r="FN48" s="40">
        <v>3</v>
      </c>
      <c r="FO48" s="40">
        <v>4</v>
      </c>
      <c r="FP48" s="40">
        <v>5</v>
      </c>
      <c r="FQ48" s="40">
        <v>6</v>
      </c>
      <c r="FR48" s="40">
        <v>7</v>
      </c>
      <c r="FS48" s="40">
        <v>8</v>
      </c>
      <c r="FT48" s="40">
        <v>9</v>
      </c>
      <c r="FU48" s="40">
        <v>10</v>
      </c>
    </row>
    <row r="49" spans="2:177" hidden="1">
      <c r="B49" s="40">
        <v>100</v>
      </c>
      <c r="C49" s="40">
        <v>2</v>
      </c>
      <c r="D49" s="40">
        <v>3</v>
      </c>
      <c r="E49" s="40">
        <v>4</v>
      </c>
      <c r="F49" s="40">
        <v>5</v>
      </c>
      <c r="G49" s="40">
        <v>1</v>
      </c>
      <c r="H49" s="40"/>
      <c r="I49" s="40"/>
      <c r="J49" s="40"/>
      <c r="K49" s="40"/>
      <c r="L49" s="40"/>
      <c r="M49" s="40">
        <f>B49</f>
        <v>100</v>
      </c>
      <c r="N49" s="40">
        <v>4</v>
      </c>
      <c r="O49" s="40">
        <f>1+N49-5*INT((1+N49-0.1)/5)</f>
        <v>5</v>
      </c>
      <c r="P49" s="40">
        <f t="shared" ref="P49:R49" si="14">1+O49-5*INT((1+O49-0.1)/5)</f>
        <v>1</v>
      </c>
      <c r="Q49" s="40">
        <f t="shared" si="14"/>
        <v>2</v>
      </c>
      <c r="R49" s="40">
        <f t="shared" si="14"/>
        <v>3</v>
      </c>
      <c r="S49" s="40"/>
      <c r="T49" s="40"/>
      <c r="U49" s="40"/>
      <c r="V49" s="40"/>
      <c r="W49" s="40"/>
      <c r="X49" s="40">
        <f>M49</f>
        <v>100</v>
      </c>
      <c r="Y49" s="40">
        <v>1</v>
      </c>
      <c r="Z49" s="40">
        <f>1+Y49-5*INT((1+Y49-0.1)/5)</f>
        <v>2</v>
      </c>
      <c r="AA49" s="40">
        <f t="shared" ref="AA49:AC49" si="15">1+Z49-5*INT((1+Z49-0.1)/5)</f>
        <v>3</v>
      </c>
      <c r="AB49" s="40">
        <f t="shared" si="15"/>
        <v>4</v>
      </c>
      <c r="AC49" s="40">
        <f t="shared" si="15"/>
        <v>5</v>
      </c>
      <c r="AD49" s="40"/>
      <c r="AE49" s="40"/>
      <c r="AF49" s="40"/>
      <c r="AG49" s="40"/>
      <c r="AH49" s="40"/>
      <c r="AI49" s="40">
        <f>X49</f>
        <v>100</v>
      </c>
      <c r="AJ49" s="40">
        <v>3</v>
      </c>
      <c r="AK49" s="40">
        <f>1+AJ49-5*INT((1+AJ49-0.1)/5)</f>
        <v>4</v>
      </c>
      <c r="AL49" s="40">
        <f t="shared" ref="AL49:AN49" si="16">1+AK49-5*INT((1+AK49-0.1)/5)</f>
        <v>5</v>
      </c>
      <c r="AM49" s="40">
        <f t="shared" si="16"/>
        <v>1</v>
      </c>
      <c r="AN49" s="40">
        <f t="shared" si="16"/>
        <v>2</v>
      </c>
      <c r="AO49" s="40"/>
      <c r="AP49" s="40"/>
      <c r="AQ49" s="40"/>
      <c r="AR49" s="40"/>
      <c r="AS49" s="40"/>
      <c r="AT49" s="40">
        <v>100</v>
      </c>
      <c r="AU49" s="40">
        <v>2</v>
      </c>
      <c r="AV49" s="40">
        <f>1+AU49-AU$47*INT((1+AU49-0.1)/AU$47)</f>
        <v>3</v>
      </c>
      <c r="AW49" s="40">
        <f>1+AV49-AU$47*INT((1+AV49-0.1)/AU$47)</f>
        <v>4</v>
      </c>
      <c r="AX49" s="40">
        <f>1+AW49-AU$47*INT((1+AW49-0.1)/AU$47)</f>
        <v>5</v>
      </c>
      <c r="AY49" s="40">
        <f>1+AX49-AU$47*INT((1+AX49-0.1)/AU$47)</f>
        <v>6</v>
      </c>
      <c r="AZ49" s="40">
        <f>1+AY49-AU$47*INT((1+AY49-0.1)/AU$47)</f>
        <v>1</v>
      </c>
      <c r="BA49" s="40" t="str">
        <f>IF(BA$48&gt;AU$47,"",IF(MOD(AZ49+1,AU$47)=0,AU$47,MOD(AZ49+1,AU$47)))</f>
        <v/>
      </c>
      <c r="BB49" s="40" t="str">
        <f>IF(BB$48&gt;AU$47,"",IF(MOD(BA49+1,AU$47)=0,AU$47,MOD(BA49+1,AU$47)))</f>
        <v/>
      </c>
      <c r="BC49" s="40" t="str">
        <f>IF(BC$48&gt;AU$47,"",IF(MOD(BB49+1,AU$47)=0,AU$47,MOD(BB49+1,AU$47)))</f>
        <v/>
      </c>
      <c r="BD49" s="40" t="str">
        <f>IF(BD$48&gt;AU$47,"",IF(MOD(BC49+1,AU$47)=0,AU$47,MOD(BC49+1,AU$47)))</f>
        <v/>
      </c>
      <c r="BE49" s="40">
        <f>AT49</f>
        <v>100</v>
      </c>
      <c r="BF49" s="40">
        <v>4</v>
      </c>
      <c r="BG49" s="40">
        <f>1+BF49-BF$47*INT((1+BF49-0.1)/BF$47)</f>
        <v>5</v>
      </c>
      <c r="BH49" s="40">
        <f>1+BG49-BF$47*INT((1+BG49-0.1)/BF$47)</f>
        <v>6</v>
      </c>
      <c r="BI49" s="40">
        <f>1+BH49-BF$47*INT((1+BH49-0.1)/BF$47)</f>
        <v>1</v>
      </c>
      <c r="BJ49" s="40">
        <f>1+BI49-BF$47*INT((1+BI49-0.1)/BF$47)</f>
        <v>2</v>
      </c>
      <c r="BK49" s="40">
        <f>1+BJ49-BF$47*INT((1+BJ49-0.1)/BF$47)</f>
        <v>3</v>
      </c>
      <c r="BL49" s="40" t="str">
        <f>IF(BL$48&gt;BF$47,"",IF(MOD(BK49+1,BF$47)=0,BF$47,MOD(BK49+1,BF$47)))</f>
        <v/>
      </c>
      <c r="BM49" s="40" t="str">
        <f>IF(BM$48&gt;BF$47,"",IF(MOD(BL49+1,BF$47)=0,BF$47,MOD(BL49+1,BF$47)))</f>
        <v/>
      </c>
      <c r="BN49" s="40" t="str">
        <f>IF(BN$48&gt;BF$47,"",IF(MOD(BM49+1,BF$47)=0,BF$47,MOD(BM49+1,BF$47)))</f>
        <v/>
      </c>
      <c r="BO49" s="40" t="str">
        <f>IF(BO$48&gt;BF$47,"",IF(MOD(BN49+1,BF$47)=0,BF$47,MOD(BN49+1,BF$47)))</f>
        <v/>
      </c>
      <c r="BP49" s="40">
        <f>BE49</f>
        <v>100</v>
      </c>
      <c r="BQ49" s="40">
        <v>6</v>
      </c>
      <c r="BR49" s="40">
        <f>1+BQ49-BQ$47*INT((1+BQ49-0.1)/BQ$47)</f>
        <v>1</v>
      </c>
      <c r="BS49" s="40">
        <f>1+BR49-BQ$47*INT((1+BR49-0.1)/BQ$47)</f>
        <v>2</v>
      </c>
      <c r="BT49" s="40">
        <f>1+BS49-BQ$47*INT((1+BS49-0.1)/BQ$47)</f>
        <v>3</v>
      </c>
      <c r="BU49" s="40">
        <f>1+BT49-BQ$47*INT((1+BT49-0.1)/BQ$47)</f>
        <v>4</v>
      </c>
      <c r="BV49" s="40">
        <f>1+BU49-BQ$47*INT((1+BU49-0.1)/BQ$47)</f>
        <v>5</v>
      </c>
      <c r="BW49" s="40" t="str">
        <f>IF(BW$48&gt;BQ$47,"",IF(MOD(BV49+1,BQ$47)=0,BQ$47,MOD(BV49+1,BQ$47)))</f>
        <v/>
      </c>
      <c r="BX49" s="40" t="str">
        <f>IF(BX$48&gt;BQ$47,"",IF(MOD(BW49+1,BQ$47)=0,BQ$47,MOD(BW49+1,BQ$47)))</f>
        <v/>
      </c>
      <c r="BY49" s="40" t="str">
        <f>IF(BY$48&gt;BQ$47,"",IF(MOD(BX49+1,BQ$47)=0,BQ$47,MOD(BX49+1,BQ$47)))</f>
        <v/>
      </c>
      <c r="BZ49" s="40" t="str">
        <f>IF(BZ$48&gt;BQ$47,"",IF(MOD(BY49+1,BQ$47)=0,BQ$47,MOD(BY49+1,BQ$47)))</f>
        <v/>
      </c>
      <c r="CA49" s="40">
        <f>BP49</f>
        <v>100</v>
      </c>
      <c r="CB49" s="40">
        <v>3</v>
      </c>
      <c r="CC49" s="40">
        <f>1+CB49-CB$47*INT((1+CB49-0.1)/CB$47)</f>
        <v>4</v>
      </c>
      <c r="CD49" s="40">
        <f>1+CC49-CB$47*INT((1+CC49-0.1)/CB$47)</f>
        <v>5</v>
      </c>
      <c r="CE49" s="40">
        <f>1+CD49-CB$47*INT((1+CD49-0.1)/CB$47)</f>
        <v>6</v>
      </c>
      <c r="CF49" s="40">
        <f>1+CE49-CB$47*INT((1+CE49-0.1)/CB$47)</f>
        <v>1</v>
      </c>
      <c r="CG49" s="40">
        <f>1+CF49-CB$47*INT((1+CF49-0.1)/CB$47)</f>
        <v>2</v>
      </c>
      <c r="CH49" s="40" t="str">
        <f>IF(CH$48&gt;CB$47,"",IF(MOD(CG49+1,CB$47)=0,CB$47,MOD(CG49+1,CB$47)))</f>
        <v/>
      </c>
      <c r="CI49" s="40" t="str">
        <f>IF(CI$48&gt;CB$47,"",IF(MOD(CH49+1,CB$47)=0,CB$47,MOD(CH49+1,CB$47)))</f>
        <v/>
      </c>
      <c r="CJ49" s="40" t="str">
        <f>IF(CJ$48&gt;CB$47,"",IF(MOD(CI49+1,CB$47)=0,CB$47,MOD(CI49+1,CB$47)))</f>
        <v/>
      </c>
      <c r="CK49" s="40" t="str">
        <f>IF(CK$48&gt;CB$47,"",IF(MOD(CJ49+1,CB$47)=0,CB$47,MOD(CJ49+1,CB$47)))</f>
        <v/>
      </c>
      <c r="CL49" s="40">
        <v>100</v>
      </c>
      <c r="CM49" s="40">
        <v>3</v>
      </c>
      <c r="CN49" s="40">
        <f>1+CM49-CM$47*INT((1+CM49-0.1)/CM$47)</f>
        <v>4</v>
      </c>
      <c r="CO49" s="40">
        <f>1+CN49-CM$47*INT((1+CN49-0.1)/CM$47)</f>
        <v>5</v>
      </c>
      <c r="CP49" s="40">
        <f>1+CO49-CM$47*INT((1+CO49-0.1)/CM$47)</f>
        <v>6</v>
      </c>
      <c r="CQ49" s="40">
        <f>1+CP49-CM$47*INT((1+CP49-0.1)/CM$47)</f>
        <v>7</v>
      </c>
      <c r="CR49" s="40">
        <f>1+CQ49-CM$47*INT((1+CQ49-0.1)/CM$47)</f>
        <v>1</v>
      </c>
      <c r="CS49" s="40">
        <f>1+CR49-CM$47*INT((1+CR49-0.1)/CM$47)</f>
        <v>2</v>
      </c>
      <c r="CT49" s="40" t="str">
        <f>IF(CT$48&gt;CM$47,"",IF(MOD(CS49+1,CM$47)=0,CM$47,MOD(CS49+1,CM$47)))</f>
        <v/>
      </c>
      <c r="CU49" s="40" t="str">
        <f>IF(CU$48&gt;CM$47,"",IF(MOD(CT49+1,CM$47)=0,CM$47,MOD(CT49+1,CM$47)))</f>
        <v/>
      </c>
      <c r="CV49" s="40" t="str">
        <f>IF(CV$48&gt;CM$47,"",IF(MOD(CU49+1,CM$47)=0,CM$47,MOD(CU49+1,CM$47)))</f>
        <v/>
      </c>
      <c r="CW49" s="40">
        <f>CL49</f>
        <v>100</v>
      </c>
      <c r="CX49" s="40">
        <v>4</v>
      </c>
      <c r="CY49" s="40">
        <f>1+CX49-CX$47*INT((1+CX49-0.1)/CX$47)</f>
        <v>5</v>
      </c>
      <c r="CZ49" s="40">
        <f>1+CY49-CX$47*INT((1+CY49-0.1)/CX$47)</f>
        <v>6</v>
      </c>
      <c r="DA49" s="40">
        <f>1+CZ49-CX$47*INT((1+CZ49-0.1)/CX$47)</f>
        <v>7</v>
      </c>
      <c r="DB49" s="40">
        <f>1+DA49-CX$47*INT((1+DA49-0.1)/CX$47)</f>
        <v>1</v>
      </c>
      <c r="DC49" s="40">
        <f>1+DB49-CX$47*INT((1+DB49-0.1)/CX$47)</f>
        <v>2</v>
      </c>
      <c r="DD49" s="40">
        <f>1+DC49-CX$47*INT((1+DC49-0.1)/CX$47)</f>
        <v>3</v>
      </c>
      <c r="DE49" s="40" t="str">
        <f>IF(DE$48&gt;CX$47,"",IF(MOD(DD49+1,CX$47)=0,CX$47,MOD(DD49+1,CX$47)))</f>
        <v/>
      </c>
      <c r="DF49" s="40" t="str">
        <f>IF(DF$48&gt;CX$47,"",IF(MOD(DE49+1,CX$47)=0,CX$47,MOD(DE49+1,CX$47)))</f>
        <v/>
      </c>
      <c r="DG49" s="40" t="str">
        <f>IF(DG$48&gt;CX$47,"",IF(MOD(DF49+1,CX$47)=0,CX$47,MOD(DF49+1,CX$47)))</f>
        <v/>
      </c>
      <c r="DH49" s="40">
        <f>CW49</f>
        <v>100</v>
      </c>
      <c r="DI49" s="40">
        <v>1</v>
      </c>
      <c r="DJ49" s="40">
        <f>1+DI49-DI$47*INT((1+DI49-0.1)/DI$47)</f>
        <v>2</v>
      </c>
      <c r="DK49" s="40">
        <f>1+DJ49-DI$47*INT((1+DJ49-0.1)/DI$47)</f>
        <v>3</v>
      </c>
      <c r="DL49" s="40">
        <f>1+DK49-DI$47*INT((1+DK49-0.1)/DI$47)</f>
        <v>4</v>
      </c>
      <c r="DM49" s="40">
        <f>1+DL49-DI$47*INT((1+DL49-0.1)/DI$47)</f>
        <v>5</v>
      </c>
      <c r="DN49" s="40">
        <f>1+DM49-DI$47*INT((1+DM49-0.1)/DI$47)</f>
        <v>6</v>
      </c>
      <c r="DO49" s="40">
        <f>1+DN49-DI$47*INT((1+DN49-0.1)/DI$47)</f>
        <v>7</v>
      </c>
      <c r="DP49" s="40" t="str">
        <f>IF(DP$48&gt;DI$47,"",IF(MOD(DO49+1,DI$47)=0,DI$47,MOD(DO49+1,DI$47)))</f>
        <v/>
      </c>
      <c r="DQ49" s="40" t="str">
        <f>IF(DQ$48&gt;DI$47,"",IF(MOD(DP49+1,DI$47)=0,DI$47,MOD(DP49+1,DI$47)))</f>
        <v/>
      </c>
      <c r="DR49" s="40" t="str">
        <f>IF(DR$48&gt;DI$47,"",IF(MOD(DQ49+1,DI$47)=0,DI$47,MOD(DQ49+1,DI$47)))</f>
        <v/>
      </c>
      <c r="DS49" s="40">
        <f>DH49</f>
        <v>100</v>
      </c>
      <c r="DT49" s="40">
        <v>6</v>
      </c>
      <c r="DU49" s="40">
        <f>1+DT49-DT$47*INT((1+DT49-0.1)/DT$47)</f>
        <v>7</v>
      </c>
      <c r="DV49" s="40">
        <f>1+DU49-DT$47*INT((1+DU49-0.1)/DT$47)</f>
        <v>1</v>
      </c>
      <c r="DW49" s="40">
        <f>1+DV49-DT$47*INT((1+DV49-0.1)/DT$47)</f>
        <v>2</v>
      </c>
      <c r="DX49" s="40">
        <f>1+DW49-DT$47*INT((1+DW49-0.1)/DT$47)</f>
        <v>3</v>
      </c>
      <c r="DY49" s="40">
        <f>1+DX49-DT$47*INT((1+DX49-0.1)/DT$47)</f>
        <v>4</v>
      </c>
      <c r="DZ49" s="40">
        <f>1+DY49-DT$47*INT((1+DY49-0.1)/DT$47)</f>
        <v>5</v>
      </c>
      <c r="EA49" s="40" t="str">
        <f>IF(EA$48&gt;DT$47,"",IF(MOD(DZ49+1,DT$47)=0,DT$47,MOD(DZ49+1,DT$47)))</f>
        <v/>
      </c>
      <c r="EB49" s="40" t="str">
        <f>IF(EB$48&gt;DT$47,"",IF(MOD(EA49+1,DT$47)=0,DT$47,MOD(EA49+1,DT$47)))</f>
        <v/>
      </c>
      <c r="EC49" s="40" t="str">
        <f>IF(EC$48&gt;DT$47,"",IF(MOD(EB49+1,DT$47)=0,DT$47,MOD(EB49+1,DT$47)))</f>
        <v/>
      </c>
      <c r="ED49" s="40">
        <v>100</v>
      </c>
      <c r="EE49" s="40">
        <v>8</v>
      </c>
      <c r="EF49" s="40">
        <f>1+EE49-EE$47*INT((1+EE49-0.1)/EE$47)</f>
        <v>1</v>
      </c>
      <c r="EG49" s="40">
        <f>1+EF49-EE$47*INT((1+EF49-0.1)/EE$47)</f>
        <v>2</v>
      </c>
      <c r="EH49" s="40">
        <f>1+EG49-EE$47*INT((1+EG49-0.1)/EE$47)</f>
        <v>3</v>
      </c>
      <c r="EI49" s="40">
        <f>1+EH49-EE$47*INT((1+EH49-0.1)/EE$47)</f>
        <v>4</v>
      </c>
      <c r="EJ49" s="40">
        <f>1+EI49-EE$47*INT((1+EI49-0.1)/EE$47)</f>
        <v>5</v>
      </c>
      <c r="EK49" s="40">
        <f>1+EJ49-EE$47*INT((1+EJ49-0.1)/EE$47)</f>
        <v>6</v>
      </c>
      <c r="EL49" s="40">
        <f>1+EK49-EE$47*INT((1+EK49-0.1)/EE$47)</f>
        <v>7</v>
      </c>
      <c r="EM49" s="40" t="str">
        <f>IF(EM$48&gt;EE$47,"",IF(MOD(EL49+1,EE$47)=0,EE$47,MOD(EL49+1,EE$47)))</f>
        <v/>
      </c>
      <c r="EN49" s="40" t="str">
        <f>IF(EN$48&gt;EE$47,"",IF(MOD(EM49+1,EE$47)=0,EE$47,MOD(EM49+1,EE$47)))</f>
        <v/>
      </c>
      <c r="EO49" s="40">
        <f>ED49</f>
        <v>100</v>
      </c>
      <c r="EP49" s="40">
        <v>5</v>
      </c>
      <c r="EQ49" s="40">
        <f>1+EP49-EP$47*INT((1+EP49-0.1)/EP$47)</f>
        <v>6</v>
      </c>
      <c r="ER49" s="40">
        <f>1+EQ49-EP$47*INT((1+EQ49-0.1)/EP$47)</f>
        <v>7</v>
      </c>
      <c r="ES49" s="40">
        <f>1+ER49-EP$47*INT((1+ER49-0.1)/EP$47)</f>
        <v>8</v>
      </c>
      <c r="ET49" s="40">
        <f>1+ES49-EP$47*INT((1+ES49-0.1)/EP$47)</f>
        <v>1</v>
      </c>
      <c r="EU49" s="40">
        <f>1+ET49-EP$47*INT((1+ET49-0.1)/EP$47)</f>
        <v>2</v>
      </c>
      <c r="EV49" s="40">
        <f>1+EU49-EP$47*INT((1+EU49-0.1)/EP$47)</f>
        <v>3</v>
      </c>
      <c r="EW49" s="40">
        <f>1+EV49-EP$47*INT((1+EV49-0.1)/EP$47)</f>
        <v>4</v>
      </c>
      <c r="EX49" s="40" t="str">
        <f>IF(EX$48&gt;EP$47,"",IF(MOD(EW49+1,EP$47)=0,EP$47,MOD(EW49+1,EP$47)))</f>
        <v/>
      </c>
      <c r="EY49" s="40" t="str">
        <f>IF(EY$48&gt;EP$47,"",IF(MOD(EX49+1,EP$47)=0,EP$47,MOD(EX49+1,EP$47)))</f>
        <v/>
      </c>
      <c r="EZ49" s="40">
        <f>EO49</f>
        <v>100</v>
      </c>
      <c r="FA49" s="40">
        <v>7</v>
      </c>
      <c r="FB49" s="40">
        <f>1+FA49-FA$47*INT((1+FA49-0.1)/FA$47)</f>
        <v>8</v>
      </c>
      <c r="FC49" s="40">
        <f>1+FB49-FA$47*INT((1+FB49-0.1)/FA$47)</f>
        <v>1</v>
      </c>
      <c r="FD49" s="40">
        <f>1+FC49-FA$47*INT((1+FC49-0.1)/FA$47)</f>
        <v>2</v>
      </c>
      <c r="FE49" s="40">
        <f>1+FD49-FA$47*INT((1+FD49-0.1)/FA$47)</f>
        <v>3</v>
      </c>
      <c r="FF49" s="40">
        <f>1+FE49-FA$47*INT((1+FE49-0.1)/FA$47)</f>
        <v>4</v>
      </c>
      <c r="FG49" s="40">
        <f>1+FF49-FA$47*INT((1+FF49-0.1)/FA$47)</f>
        <v>5</v>
      </c>
      <c r="FH49" s="40">
        <f>1+FG49-FA$47*INT((1+FG49-0.1)/FA$47)</f>
        <v>6</v>
      </c>
      <c r="FI49" s="40" t="str">
        <f>IF(FI$48&gt;FA$47,"",IF(MOD(FH49+1,FA$47)=0,FA$47,MOD(FH49+1,FA$47)))</f>
        <v/>
      </c>
      <c r="FJ49" s="40" t="str">
        <f>IF(FJ$48&gt;FA$47,"",IF(MOD(FI49+1,FA$47)=0,FA$47,MOD(FI49+1,FA$47)))</f>
        <v/>
      </c>
      <c r="FK49" s="40">
        <f>EZ49</f>
        <v>100</v>
      </c>
      <c r="FL49" s="40">
        <v>3</v>
      </c>
      <c r="FM49" s="40">
        <f>1+FL49-FL$47*INT((1+FL49-0.1)/FL$47)</f>
        <v>4</v>
      </c>
      <c r="FN49" s="40">
        <f>1+FM49-FL$47*INT((1+FM49-0.1)/FL$47)</f>
        <v>5</v>
      </c>
      <c r="FO49" s="40">
        <f>1+FN49-FL$47*INT((1+FN49-0.1)/FL$47)</f>
        <v>6</v>
      </c>
      <c r="FP49" s="40">
        <f>1+FO49-FL$47*INT((1+FO49-0.1)/FL$47)</f>
        <v>7</v>
      </c>
      <c r="FQ49" s="40">
        <f>1+FP49-FL$47*INT((1+FP49-0.1)/FL$47)</f>
        <v>8</v>
      </c>
      <c r="FR49" s="40">
        <f>1+FQ49-FL$47*INT((1+FQ49-0.1)/FL$47)</f>
        <v>1</v>
      </c>
      <c r="FS49" s="40">
        <f>1+FR49-FL$47*INT((1+FR49-0.1)/FL$47)</f>
        <v>2</v>
      </c>
      <c r="FT49" s="40" t="str">
        <f>IF(FT$48&gt;FL$47,"",IF(MOD(FS49+1,FL$47)=0,FL$47,MOD(FS49+1,FL$47)))</f>
        <v/>
      </c>
      <c r="FU49" s="40" t="str">
        <f>IF(FU$48&gt;FL$47,"",IF(MOD(FT49+1,FL$47)=0,FL$47,MOD(FT49+1,FL$47)))</f>
        <v/>
      </c>
    </row>
    <row r="50" spans="2:177" hidden="1">
      <c r="B50" s="40">
        <v>200</v>
      </c>
      <c r="C50" s="40">
        <v>3</v>
      </c>
      <c r="D50" s="40">
        <v>4</v>
      </c>
      <c r="E50" s="40">
        <v>5</v>
      </c>
      <c r="F50" s="40">
        <v>1</v>
      </c>
      <c r="G50" s="40">
        <v>2</v>
      </c>
      <c r="H50" s="40"/>
      <c r="I50" s="40"/>
      <c r="J50" s="40"/>
      <c r="K50" s="40"/>
      <c r="L50" s="40"/>
      <c r="M50" s="40">
        <f t="shared" ref="M50:M70" si="17">B50</f>
        <v>200</v>
      </c>
      <c r="N50" s="40">
        <v>5</v>
      </c>
      <c r="O50" s="40">
        <f t="shared" ref="O50:R65" si="18">1+N50-5*INT((1+N50-0.1)/5)</f>
        <v>1</v>
      </c>
      <c r="P50" s="40">
        <f t="shared" si="18"/>
        <v>2</v>
      </c>
      <c r="Q50" s="40">
        <f t="shared" si="18"/>
        <v>3</v>
      </c>
      <c r="R50" s="40">
        <f t="shared" si="18"/>
        <v>4</v>
      </c>
      <c r="S50" s="40"/>
      <c r="T50" s="40"/>
      <c r="U50" s="40"/>
      <c r="V50" s="40"/>
      <c r="W50" s="40"/>
      <c r="X50" s="40">
        <f t="shared" ref="X50:X70" si="19">M50</f>
        <v>200</v>
      </c>
      <c r="Y50" s="40">
        <v>1</v>
      </c>
      <c r="Z50" s="40">
        <f t="shared" ref="Z50:AC65" si="20">1+Y50-5*INT((1+Y50-0.1)/5)</f>
        <v>2</v>
      </c>
      <c r="AA50" s="40">
        <f t="shared" si="20"/>
        <v>3</v>
      </c>
      <c r="AB50" s="40">
        <f t="shared" si="20"/>
        <v>4</v>
      </c>
      <c r="AC50" s="40">
        <f t="shared" si="20"/>
        <v>5</v>
      </c>
      <c r="AD50" s="40"/>
      <c r="AE50" s="40"/>
      <c r="AF50" s="40"/>
      <c r="AG50" s="40"/>
      <c r="AH50" s="40"/>
      <c r="AI50" s="40">
        <f t="shared" ref="AI50:AI70" si="21">X50</f>
        <v>200</v>
      </c>
      <c r="AJ50" s="40">
        <v>4</v>
      </c>
      <c r="AK50" s="40">
        <f t="shared" ref="AK50:AN65" si="22">1+AJ50-5*INT((1+AJ50-0.1)/5)</f>
        <v>5</v>
      </c>
      <c r="AL50" s="40">
        <f t="shared" si="22"/>
        <v>1</v>
      </c>
      <c r="AM50" s="40">
        <f t="shared" si="22"/>
        <v>2</v>
      </c>
      <c r="AN50" s="40">
        <f t="shared" si="22"/>
        <v>3</v>
      </c>
      <c r="AO50" s="40"/>
      <c r="AP50" s="40"/>
      <c r="AQ50" s="40"/>
      <c r="AR50" s="40"/>
      <c r="AS50" s="40"/>
      <c r="AT50" s="40">
        <v>200</v>
      </c>
      <c r="AU50" s="40">
        <v>3</v>
      </c>
      <c r="AV50" s="40">
        <f t="shared" ref="AV50:AV70" si="23">1+AU50-AU$47*INT((1+AU50-0.1)/AU$47)</f>
        <v>4</v>
      </c>
      <c r="AW50" s="40">
        <f t="shared" ref="AW50:AW70" si="24">1+AV50-AU$47*INT((1+AV50-0.1)/AU$47)</f>
        <v>5</v>
      </c>
      <c r="AX50" s="40">
        <f t="shared" ref="AX50:AX70" si="25">1+AW50-AU$47*INT((1+AW50-0.1)/AU$47)</f>
        <v>6</v>
      </c>
      <c r="AY50" s="40">
        <f t="shared" ref="AY50:AY70" si="26">1+AX50-AU$47*INT((1+AX50-0.1)/AU$47)</f>
        <v>1</v>
      </c>
      <c r="AZ50" s="40">
        <f t="shared" ref="AZ50:AZ70" si="27">1+AY50-AU$47*INT((1+AY50-0.1)/AU$47)</f>
        <v>2</v>
      </c>
      <c r="BA50" s="40" t="str">
        <f t="shared" ref="BA50:BA70" si="28">IF(BA$48&gt;AU$47,"",IF(MOD(AZ50+1,AU$47)=0,AU$47,MOD(AZ50+1,AU$47)))</f>
        <v/>
      </c>
      <c r="BB50" s="40" t="str">
        <f t="shared" ref="BB50:BB70" si="29">IF(BB$48&gt;AU$47,"",IF(MOD(BA50+1,AU$47)=0,AU$47,MOD(BA50+1,AU$47)))</f>
        <v/>
      </c>
      <c r="BC50" s="40" t="str">
        <f t="shared" ref="BC50:BC70" si="30">IF(BC$48&gt;AU$47,"",IF(MOD(BB50+1,AU$47)=0,AU$47,MOD(BB50+1,AU$47)))</f>
        <v/>
      </c>
      <c r="BD50" s="40" t="str">
        <f t="shared" ref="BD50:BD70" si="31">IF(BD$48&gt;AU$47,"",IF(MOD(BC50+1,AU$47)=0,AU$47,MOD(BC50+1,AU$47)))</f>
        <v/>
      </c>
      <c r="BE50" s="40">
        <f t="shared" ref="BE50:BE70" si="32">AT50</f>
        <v>200</v>
      </c>
      <c r="BF50" s="40">
        <v>5</v>
      </c>
      <c r="BG50" s="40">
        <f t="shared" ref="BG50:BG70" si="33">1+BF50-BF$47*INT((1+BF50-0.1)/BF$47)</f>
        <v>6</v>
      </c>
      <c r="BH50" s="40">
        <f t="shared" ref="BH50:BH70" si="34">1+BG50-BF$47*INT((1+BG50-0.1)/BF$47)</f>
        <v>1</v>
      </c>
      <c r="BI50" s="40">
        <f t="shared" ref="BI50:BI70" si="35">1+BH50-BF$47*INT((1+BH50-0.1)/BF$47)</f>
        <v>2</v>
      </c>
      <c r="BJ50" s="40">
        <f t="shared" ref="BJ50:BJ70" si="36">1+BI50-BF$47*INT((1+BI50-0.1)/BF$47)</f>
        <v>3</v>
      </c>
      <c r="BK50" s="40">
        <f t="shared" ref="BK50:BK70" si="37">1+BJ50-BF$47*INT((1+BJ50-0.1)/BF$47)</f>
        <v>4</v>
      </c>
      <c r="BL50" s="40" t="str">
        <f t="shared" ref="BL50:BL70" si="38">IF(BL$48&gt;BF$47,"",IF(MOD(BK50+1,BF$47)=0,BF$47,MOD(BK50+1,BF$47)))</f>
        <v/>
      </c>
      <c r="BM50" s="40" t="str">
        <f t="shared" ref="BM50:BM70" si="39">IF(BM$48&gt;BF$47,"",IF(MOD(BL50+1,BF$47)=0,BF$47,MOD(BL50+1,BF$47)))</f>
        <v/>
      </c>
      <c r="BN50" s="40" t="str">
        <f t="shared" ref="BN50:BN70" si="40">IF(BN$48&gt;BF$47,"",IF(MOD(BM50+1,BF$47)=0,BF$47,MOD(BM50+1,BF$47)))</f>
        <v/>
      </c>
      <c r="BO50" s="40" t="str">
        <f t="shared" ref="BO50:BO70" si="41">IF(BO$48&gt;BF$47,"",IF(MOD(BN50+1,BF$47)=0,BF$47,MOD(BN50+1,BF$47)))</f>
        <v/>
      </c>
      <c r="BP50" s="40">
        <f t="shared" ref="BP50:BP70" si="42">BE50</f>
        <v>200</v>
      </c>
      <c r="BQ50" s="40">
        <v>1</v>
      </c>
      <c r="BR50" s="40">
        <f t="shared" ref="BR50:BR70" si="43">1+BQ50-BQ$47*INT((1+BQ50-0.1)/BQ$47)</f>
        <v>2</v>
      </c>
      <c r="BS50" s="40">
        <f t="shared" ref="BS50:BS70" si="44">1+BR50-BQ$47*INT((1+BR50-0.1)/BQ$47)</f>
        <v>3</v>
      </c>
      <c r="BT50" s="40">
        <f t="shared" ref="BT50:BT70" si="45">1+BS50-BQ$47*INT((1+BS50-0.1)/BQ$47)</f>
        <v>4</v>
      </c>
      <c r="BU50" s="40">
        <f t="shared" ref="BU50:BU70" si="46">1+BT50-BQ$47*INT((1+BT50-0.1)/BQ$47)</f>
        <v>5</v>
      </c>
      <c r="BV50" s="40">
        <f t="shared" ref="BV50:BV70" si="47">1+BU50-BQ$47*INT((1+BU50-0.1)/BQ$47)</f>
        <v>6</v>
      </c>
      <c r="BW50" s="40" t="str">
        <f t="shared" ref="BW50:BW70" si="48">IF(BW$48&gt;BQ$47,"",IF(MOD(BV50+1,BQ$47)=0,BQ$47,MOD(BV50+1,BQ$47)))</f>
        <v/>
      </c>
      <c r="BX50" s="40" t="str">
        <f t="shared" ref="BX50:BX70" si="49">IF(BX$48&gt;BQ$47,"",IF(MOD(BW50+1,BQ$47)=0,BQ$47,MOD(BW50+1,BQ$47)))</f>
        <v/>
      </c>
      <c r="BY50" s="40" t="str">
        <f t="shared" ref="BY50:BY70" si="50">IF(BY$48&gt;BQ$47,"",IF(MOD(BX50+1,BQ$47)=0,BQ$47,MOD(BX50+1,BQ$47)))</f>
        <v/>
      </c>
      <c r="BZ50" s="40" t="str">
        <f t="shared" ref="BZ50:BZ70" si="51">IF(BZ$48&gt;BQ$47,"",IF(MOD(BY50+1,BQ$47)=0,BQ$47,MOD(BY50+1,BQ$47)))</f>
        <v/>
      </c>
      <c r="CA50" s="40">
        <f t="shared" ref="CA50:CA70" si="52">BP50</f>
        <v>200</v>
      </c>
      <c r="CB50" s="40">
        <v>4</v>
      </c>
      <c r="CC50" s="40">
        <f t="shared" ref="CC50:CC70" si="53">1+CB50-CB$47*INT((1+CB50-0.1)/CB$47)</f>
        <v>5</v>
      </c>
      <c r="CD50" s="40">
        <f t="shared" ref="CD50:CD70" si="54">1+CC50-CB$47*INT((1+CC50-0.1)/CB$47)</f>
        <v>6</v>
      </c>
      <c r="CE50" s="40">
        <f t="shared" ref="CE50:CE70" si="55">1+CD50-CB$47*INT((1+CD50-0.1)/CB$47)</f>
        <v>1</v>
      </c>
      <c r="CF50" s="40">
        <f t="shared" ref="CF50:CF70" si="56">1+CE50-CB$47*INT((1+CE50-0.1)/CB$47)</f>
        <v>2</v>
      </c>
      <c r="CG50" s="40">
        <f t="shared" ref="CG50:CG70" si="57">1+CF50-CB$47*INT((1+CF50-0.1)/CB$47)</f>
        <v>3</v>
      </c>
      <c r="CH50" s="40" t="str">
        <f t="shared" ref="CH50:CH70" si="58">IF(CH$48&gt;CB$47,"",IF(MOD(CG50+1,CB$47)=0,CB$47,MOD(CG50+1,CB$47)))</f>
        <v/>
      </c>
      <c r="CI50" s="40" t="str">
        <f t="shared" ref="CI50:CI70" si="59">IF(CI$48&gt;CB$47,"",IF(MOD(CH50+1,CB$47)=0,CB$47,MOD(CH50+1,CB$47)))</f>
        <v/>
      </c>
      <c r="CJ50" s="40" t="str">
        <f t="shared" ref="CJ50:CJ70" si="60">IF(CJ$48&gt;CB$47,"",IF(MOD(CI50+1,CB$47)=0,CB$47,MOD(CI50+1,CB$47)))</f>
        <v/>
      </c>
      <c r="CK50" s="40" t="str">
        <f t="shared" ref="CK50:CK70" si="61">IF(CK$48&gt;CB$47,"",IF(MOD(CJ50+1,CB$47)=0,CB$47,MOD(CJ50+1,CB$47)))</f>
        <v/>
      </c>
      <c r="CL50" s="40">
        <v>200</v>
      </c>
      <c r="CM50" s="40">
        <v>4</v>
      </c>
      <c r="CN50" s="40">
        <f t="shared" ref="CN50:CN70" si="62">1+CM50-CM$47*INT((1+CM50-0.1)/CM$47)</f>
        <v>5</v>
      </c>
      <c r="CO50" s="40">
        <f t="shared" ref="CO50:CO70" si="63">1+CN50-CM$47*INT((1+CN50-0.1)/CM$47)</f>
        <v>6</v>
      </c>
      <c r="CP50" s="40">
        <f t="shared" ref="CP50:CP70" si="64">1+CO50-CM$47*INT((1+CO50-0.1)/CM$47)</f>
        <v>7</v>
      </c>
      <c r="CQ50" s="40">
        <f t="shared" ref="CQ50:CQ70" si="65">1+CP50-CM$47*INT((1+CP50-0.1)/CM$47)</f>
        <v>1</v>
      </c>
      <c r="CR50" s="40">
        <f t="shared" ref="CR50:CR70" si="66">1+CQ50-CM$47*INT((1+CQ50-0.1)/CM$47)</f>
        <v>2</v>
      </c>
      <c r="CS50" s="40">
        <f t="shared" ref="CS50:CS70" si="67">1+CR50-CM$47*INT((1+CR50-0.1)/CM$47)</f>
        <v>3</v>
      </c>
      <c r="CT50" s="40" t="str">
        <f t="shared" ref="CT50:CT70" si="68">IF(CT$48&gt;CM$47,"",IF(MOD(CS50+1,CM$47)=0,CM$47,MOD(CS50+1,CM$47)))</f>
        <v/>
      </c>
      <c r="CU50" s="40" t="str">
        <f t="shared" ref="CU50:CU70" si="69">IF(CU$48&gt;CM$47,"",IF(MOD(CT50+1,CM$47)=0,CM$47,MOD(CT50+1,CM$47)))</f>
        <v/>
      </c>
      <c r="CV50" s="40" t="str">
        <f t="shared" ref="CV50:CV70" si="70">IF(CV$48&gt;CM$47,"",IF(MOD(CU50+1,CM$47)=0,CM$47,MOD(CU50+1,CM$47)))</f>
        <v/>
      </c>
      <c r="CW50" s="40">
        <f t="shared" ref="CW50:CW70" si="71">CL50</f>
        <v>200</v>
      </c>
      <c r="CX50" s="40">
        <v>5</v>
      </c>
      <c r="CY50" s="40">
        <f t="shared" ref="CY50:CY70" si="72">1+CX50-CX$47*INT((1+CX50-0.1)/CX$47)</f>
        <v>6</v>
      </c>
      <c r="CZ50" s="40">
        <f t="shared" ref="CZ50:CZ70" si="73">1+CY50-CX$47*INT((1+CY50-0.1)/CX$47)</f>
        <v>7</v>
      </c>
      <c r="DA50" s="40">
        <f t="shared" ref="DA50:DA70" si="74">1+CZ50-CX$47*INT((1+CZ50-0.1)/CX$47)</f>
        <v>1</v>
      </c>
      <c r="DB50" s="40">
        <f t="shared" ref="DB50:DB70" si="75">1+DA50-CX$47*INT((1+DA50-0.1)/CX$47)</f>
        <v>2</v>
      </c>
      <c r="DC50" s="40">
        <f t="shared" ref="DC50:DC70" si="76">1+DB50-CX$47*INT((1+DB50-0.1)/CX$47)</f>
        <v>3</v>
      </c>
      <c r="DD50" s="40">
        <f t="shared" ref="DD50:DD70" si="77">1+DC50-CX$47*INT((1+DC50-0.1)/CX$47)</f>
        <v>4</v>
      </c>
      <c r="DE50" s="40" t="str">
        <f t="shared" ref="DE50:DE70" si="78">IF(DE$48&gt;CX$47,"",IF(MOD(DD50+1,CX$47)=0,CX$47,MOD(DD50+1,CX$47)))</f>
        <v/>
      </c>
      <c r="DF50" s="40" t="str">
        <f t="shared" ref="DF50:DF70" si="79">IF(DF$48&gt;CX$47,"",IF(MOD(DE50+1,CX$47)=0,CX$47,MOD(DE50+1,CX$47)))</f>
        <v/>
      </c>
      <c r="DG50" s="40" t="str">
        <f t="shared" ref="DG50:DG70" si="80">IF(DG$48&gt;CX$47,"",IF(MOD(DF50+1,CX$47)=0,CX$47,MOD(DF50+1,CX$47)))</f>
        <v/>
      </c>
      <c r="DH50" s="40">
        <f t="shared" ref="DH50:DH70" si="81">CW50</f>
        <v>200</v>
      </c>
      <c r="DI50" s="40">
        <v>2</v>
      </c>
      <c r="DJ50" s="40">
        <f t="shared" ref="DJ50:DJ70" si="82">1+DI50-DI$47*INT((1+DI50-0.1)/DI$47)</f>
        <v>3</v>
      </c>
      <c r="DK50" s="40">
        <f t="shared" ref="DK50:DK70" si="83">1+DJ50-DI$47*INT((1+DJ50-0.1)/DI$47)</f>
        <v>4</v>
      </c>
      <c r="DL50" s="40">
        <f t="shared" ref="DL50:DL70" si="84">1+DK50-DI$47*INT((1+DK50-0.1)/DI$47)</f>
        <v>5</v>
      </c>
      <c r="DM50" s="40">
        <f t="shared" ref="DM50:DM70" si="85">1+DL50-DI$47*INT((1+DL50-0.1)/DI$47)</f>
        <v>6</v>
      </c>
      <c r="DN50" s="40">
        <f t="shared" ref="DN50:DN70" si="86">1+DM50-DI$47*INT((1+DM50-0.1)/DI$47)</f>
        <v>7</v>
      </c>
      <c r="DO50" s="40">
        <f t="shared" ref="DO50:DO70" si="87">1+DN50-DI$47*INT((1+DN50-0.1)/DI$47)</f>
        <v>1</v>
      </c>
      <c r="DP50" s="40" t="str">
        <f t="shared" ref="DP50:DP70" si="88">IF(DP$48&gt;DI$47,"",IF(MOD(DO50+1,DI$47)=0,DI$47,MOD(DO50+1,DI$47)))</f>
        <v/>
      </c>
      <c r="DQ50" s="40" t="str">
        <f t="shared" ref="DQ50:DQ70" si="89">IF(DQ$48&gt;DI$47,"",IF(MOD(DP50+1,DI$47)=0,DI$47,MOD(DP50+1,DI$47)))</f>
        <v/>
      </c>
      <c r="DR50" s="40" t="str">
        <f t="shared" ref="DR50:DR70" si="90">IF(DR$48&gt;DI$47,"",IF(MOD(DQ50+1,DI$47)=0,DI$47,MOD(DQ50+1,DI$47)))</f>
        <v/>
      </c>
      <c r="DS50" s="40">
        <f t="shared" ref="DS50:DS70" si="91">DH50</f>
        <v>200</v>
      </c>
      <c r="DT50" s="40">
        <v>7</v>
      </c>
      <c r="DU50" s="40">
        <f t="shared" ref="DU50:DU70" si="92">1+DT50-DT$47*INT((1+DT50-0.1)/DT$47)</f>
        <v>1</v>
      </c>
      <c r="DV50" s="40">
        <f t="shared" ref="DV50:DV70" si="93">1+DU50-DT$47*INT((1+DU50-0.1)/DT$47)</f>
        <v>2</v>
      </c>
      <c r="DW50" s="40">
        <f t="shared" ref="DW50:DW70" si="94">1+DV50-DT$47*INT((1+DV50-0.1)/DT$47)</f>
        <v>3</v>
      </c>
      <c r="DX50" s="40">
        <f t="shared" ref="DX50:DX70" si="95">1+DW50-DT$47*INT((1+DW50-0.1)/DT$47)</f>
        <v>4</v>
      </c>
      <c r="DY50" s="40">
        <f t="shared" ref="DY50:DY70" si="96">1+DX50-DT$47*INT((1+DX50-0.1)/DT$47)</f>
        <v>5</v>
      </c>
      <c r="DZ50" s="40">
        <f t="shared" ref="DZ50:DZ70" si="97">1+DY50-DT$47*INT((1+DY50-0.1)/DT$47)</f>
        <v>6</v>
      </c>
      <c r="EA50" s="40" t="str">
        <f t="shared" ref="EA50:EA70" si="98">IF(EA$48&gt;DT$47,"",IF(MOD(DZ50+1,DT$47)=0,DT$47,MOD(DZ50+1,DT$47)))</f>
        <v/>
      </c>
      <c r="EB50" s="40" t="str">
        <f t="shared" ref="EB50:EB70" si="99">IF(EB$48&gt;DT$47,"",IF(MOD(EA50+1,DT$47)=0,DT$47,MOD(EA50+1,DT$47)))</f>
        <v/>
      </c>
      <c r="EC50" s="40" t="str">
        <f t="shared" ref="EC50:EC70" si="100">IF(EC$48&gt;DT$47,"",IF(MOD(EB50+1,DT$47)=0,DT$47,MOD(EB50+1,DT$47)))</f>
        <v/>
      </c>
      <c r="ED50" s="40">
        <v>200</v>
      </c>
      <c r="EE50" s="40">
        <v>1</v>
      </c>
      <c r="EF50" s="40">
        <f t="shared" ref="EF50:EF70" si="101">1+EE50-EE$47*INT((1+EE50-0.1)/EE$47)</f>
        <v>2</v>
      </c>
      <c r="EG50" s="40">
        <f t="shared" ref="EG50:EG70" si="102">1+EF50-EE$47*INT((1+EF50-0.1)/EE$47)</f>
        <v>3</v>
      </c>
      <c r="EH50" s="40">
        <f t="shared" ref="EH50:EH70" si="103">1+EG50-EE$47*INT((1+EG50-0.1)/EE$47)</f>
        <v>4</v>
      </c>
      <c r="EI50" s="40">
        <f t="shared" ref="EI50:EI70" si="104">1+EH50-EE$47*INT((1+EH50-0.1)/EE$47)</f>
        <v>5</v>
      </c>
      <c r="EJ50" s="40">
        <f t="shared" ref="EJ50:EJ70" si="105">1+EI50-EE$47*INT((1+EI50-0.1)/EE$47)</f>
        <v>6</v>
      </c>
      <c r="EK50" s="40">
        <f t="shared" ref="EK50:EK70" si="106">1+EJ50-EE$47*INT((1+EJ50-0.1)/EE$47)</f>
        <v>7</v>
      </c>
      <c r="EL50" s="40">
        <f t="shared" ref="EL50:EL70" si="107">1+EK50-EE$47*INT((1+EK50-0.1)/EE$47)</f>
        <v>8</v>
      </c>
      <c r="EM50" s="40" t="str">
        <f t="shared" ref="EM50:EM70" si="108">IF(EM$48&gt;EE$47,"",IF(MOD(EL50+1,EE$47)=0,EE$47,MOD(EL50+1,EE$47)))</f>
        <v/>
      </c>
      <c r="EN50" s="40" t="str">
        <f t="shared" ref="EN50:EN70" si="109">IF(EN$48&gt;EE$47,"",IF(MOD(EM50+1,EE$47)=0,EE$47,MOD(EM50+1,EE$47)))</f>
        <v/>
      </c>
      <c r="EO50" s="40">
        <f t="shared" ref="EO50:EO70" si="110">ED50</f>
        <v>200</v>
      </c>
      <c r="EP50" s="40">
        <v>6</v>
      </c>
      <c r="EQ50" s="40">
        <f t="shared" ref="EQ50:EQ70" si="111">1+EP50-EP$47*INT((1+EP50-0.1)/EP$47)</f>
        <v>7</v>
      </c>
      <c r="ER50" s="40">
        <f t="shared" ref="ER50:ER70" si="112">1+EQ50-EP$47*INT((1+EQ50-0.1)/EP$47)</f>
        <v>8</v>
      </c>
      <c r="ES50" s="40">
        <f t="shared" ref="ES50:ES70" si="113">1+ER50-EP$47*INT((1+ER50-0.1)/EP$47)</f>
        <v>1</v>
      </c>
      <c r="ET50" s="40">
        <f t="shared" ref="ET50:ET70" si="114">1+ES50-EP$47*INT((1+ES50-0.1)/EP$47)</f>
        <v>2</v>
      </c>
      <c r="EU50" s="40">
        <f t="shared" ref="EU50:EU70" si="115">1+ET50-EP$47*INT((1+ET50-0.1)/EP$47)</f>
        <v>3</v>
      </c>
      <c r="EV50" s="40">
        <f t="shared" ref="EV50:EV70" si="116">1+EU50-EP$47*INT((1+EU50-0.1)/EP$47)</f>
        <v>4</v>
      </c>
      <c r="EW50" s="40">
        <f t="shared" ref="EW50:EW70" si="117">1+EV50-EP$47*INT((1+EV50-0.1)/EP$47)</f>
        <v>5</v>
      </c>
      <c r="EX50" s="40" t="str">
        <f t="shared" ref="EX50:EX70" si="118">IF(EX$48&gt;EP$47,"",IF(MOD(EW50+1,EP$47)=0,EP$47,MOD(EW50+1,EP$47)))</f>
        <v/>
      </c>
      <c r="EY50" s="40" t="str">
        <f t="shared" ref="EY50:EY70" si="119">IF(EY$48&gt;EP$47,"",IF(MOD(EX50+1,EP$47)=0,EP$47,MOD(EX50+1,EP$47)))</f>
        <v/>
      </c>
      <c r="EZ50" s="40">
        <f t="shared" ref="EZ50:EZ70" si="120">EO50</f>
        <v>200</v>
      </c>
      <c r="FA50" s="40">
        <v>8</v>
      </c>
      <c r="FB50" s="40">
        <f t="shared" ref="FB50:FB70" si="121">1+FA50-FA$47*INT((1+FA50-0.1)/FA$47)</f>
        <v>1</v>
      </c>
      <c r="FC50" s="40">
        <f t="shared" ref="FC50:FC70" si="122">1+FB50-FA$47*INT((1+FB50-0.1)/FA$47)</f>
        <v>2</v>
      </c>
      <c r="FD50" s="40">
        <f t="shared" ref="FD50:FD70" si="123">1+FC50-FA$47*INT((1+FC50-0.1)/FA$47)</f>
        <v>3</v>
      </c>
      <c r="FE50" s="40">
        <f t="shared" ref="FE50:FE70" si="124">1+FD50-FA$47*INT((1+FD50-0.1)/FA$47)</f>
        <v>4</v>
      </c>
      <c r="FF50" s="40">
        <f t="shared" ref="FF50:FF70" si="125">1+FE50-FA$47*INT((1+FE50-0.1)/FA$47)</f>
        <v>5</v>
      </c>
      <c r="FG50" s="40">
        <f t="shared" ref="FG50:FG70" si="126">1+FF50-FA$47*INT((1+FF50-0.1)/FA$47)</f>
        <v>6</v>
      </c>
      <c r="FH50" s="40">
        <f t="shared" ref="FH50:FH70" si="127">1+FG50-FA$47*INT((1+FG50-0.1)/FA$47)</f>
        <v>7</v>
      </c>
      <c r="FI50" s="40" t="str">
        <f t="shared" ref="FI50:FI70" si="128">IF(FI$48&gt;FA$47,"",IF(MOD(FH50+1,FA$47)=0,FA$47,MOD(FH50+1,FA$47)))</f>
        <v/>
      </c>
      <c r="FJ50" s="40" t="str">
        <f t="shared" ref="FJ50:FJ70" si="129">IF(FJ$48&gt;FA$47,"",IF(MOD(FI50+1,FA$47)=0,FA$47,MOD(FI50+1,FA$47)))</f>
        <v/>
      </c>
      <c r="FK50" s="40">
        <f t="shared" ref="FK50:FK70" si="130">EZ50</f>
        <v>200</v>
      </c>
      <c r="FL50" s="40">
        <v>4</v>
      </c>
      <c r="FM50" s="40">
        <f t="shared" ref="FM50:FM70" si="131">1+FL50-FL$47*INT((1+FL50-0.1)/FL$47)</f>
        <v>5</v>
      </c>
      <c r="FN50" s="40">
        <f t="shared" ref="FN50:FN70" si="132">1+FM50-FL$47*INT((1+FM50-0.1)/FL$47)</f>
        <v>6</v>
      </c>
      <c r="FO50" s="40">
        <f t="shared" ref="FO50:FO70" si="133">1+FN50-FL$47*INT((1+FN50-0.1)/FL$47)</f>
        <v>7</v>
      </c>
      <c r="FP50" s="40">
        <f t="shared" ref="FP50:FP70" si="134">1+FO50-FL$47*INT((1+FO50-0.1)/FL$47)</f>
        <v>8</v>
      </c>
      <c r="FQ50" s="40">
        <f t="shared" ref="FQ50:FQ70" si="135">1+FP50-FL$47*INT((1+FP50-0.1)/FL$47)</f>
        <v>1</v>
      </c>
      <c r="FR50" s="40">
        <f t="shared" ref="FR50:FR70" si="136">1+FQ50-FL$47*INT((1+FQ50-0.1)/FL$47)</f>
        <v>2</v>
      </c>
      <c r="FS50" s="40">
        <f t="shared" ref="FS50:FS70" si="137">1+FR50-FL$47*INT((1+FR50-0.1)/FL$47)</f>
        <v>3</v>
      </c>
      <c r="FT50" s="40" t="str">
        <f t="shared" ref="FT50:FT70" si="138">IF(FT$48&gt;FL$47,"",IF(MOD(FS50+1,FL$47)=0,FL$47,MOD(FS50+1,FL$47)))</f>
        <v/>
      </c>
      <c r="FU50" s="40" t="str">
        <f t="shared" ref="FU50:FU70" si="139">IF(FU$48&gt;FL$47,"",IF(MOD(FT50+1,FL$47)=0,FL$47,MOD(FT50+1,FL$47)))</f>
        <v/>
      </c>
    </row>
    <row r="51" spans="2:177" hidden="1">
      <c r="B51" s="40">
        <v>400</v>
      </c>
      <c r="C51" s="40">
        <v>4</v>
      </c>
      <c r="D51" s="40">
        <v>5</v>
      </c>
      <c r="E51" s="40">
        <v>1</v>
      </c>
      <c r="F51" s="40">
        <v>2</v>
      </c>
      <c r="G51" s="40">
        <v>3</v>
      </c>
      <c r="H51" s="40"/>
      <c r="I51" s="40"/>
      <c r="J51" s="40"/>
      <c r="K51" s="40"/>
      <c r="L51" s="40"/>
      <c r="M51" s="40">
        <f t="shared" si="17"/>
        <v>400</v>
      </c>
      <c r="N51" s="40">
        <v>1</v>
      </c>
      <c r="O51" s="40">
        <f t="shared" si="18"/>
        <v>2</v>
      </c>
      <c r="P51" s="40">
        <f t="shared" si="18"/>
        <v>3</v>
      </c>
      <c r="Q51" s="40">
        <f t="shared" si="18"/>
        <v>4</v>
      </c>
      <c r="R51" s="40">
        <f t="shared" si="18"/>
        <v>5</v>
      </c>
      <c r="S51" s="40"/>
      <c r="T51" s="40"/>
      <c r="U51" s="40"/>
      <c r="V51" s="40"/>
      <c r="W51" s="40"/>
      <c r="X51" s="40">
        <f t="shared" si="19"/>
        <v>400</v>
      </c>
      <c r="Y51" s="40">
        <v>2</v>
      </c>
      <c r="Z51" s="40">
        <f t="shared" si="20"/>
        <v>3</v>
      </c>
      <c r="AA51" s="40">
        <f t="shared" si="20"/>
        <v>4</v>
      </c>
      <c r="AB51" s="40">
        <f t="shared" si="20"/>
        <v>5</v>
      </c>
      <c r="AC51" s="40">
        <f t="shared" si="20"/>
        <v>1</v>
      </c>
      <c r="AD51" s="40"/>
      <c r="AE51" s="40"/>
      <c r="AF51" s="40"/>
      <c r="AG51" s="40"/>
      <c r="AH51" s="40"/>
      <c r="AI51" s="40">
        <f t="shared" si="21"/>
        <v>400</v>
      </c>
      <c r="AJ51" s="40">
        <v>5</v>
      </c>
      <c r="AK51" s="40">
        <f t="shared" si="22"/>
        <v>1</v>
      </c>
      <c r="AL51" s="40">
        <f t="shared" si="22"/>
        <v>2</v>
      </c>
      <c r="AM51" s="40">
        <f t="shared" si="22"/>
        <v>3</v>
      </c>
      <c r="AN51" s="40">
        <f t="shared" si="22"/>
        <v>4</v>
      </c>
      <c r="AO51" s="40"/>
      <c r="AP51" s="40"/>
      <c r="AQ51" s="40"/>
      <c r="AR51" s="40"/>
      <c r="AS51" s="40"/>
      <c r="AT51" s="40">
        <v>400</v>
      </c>
      <c r="AU51" s="40">
        <v>4</v>
      </c>
      <c r="AV51" s="40">
        <f t="shared" si="23"/>
        <v>5</v>
      </c>
      <c r="AW51" s="40">
        <f t="shared" si="24"/>
        <v>6</v>
      </c>
      <c r="AX51" s="40">
        <f t="shared" si="25"/>
        <v>1</v>
      </c>
      <c r="AY51" s="40">
        <f t="shared" si="26"/>
        <v>2</v>
      </c>
      <c r="AZ51" s="40">
        <f t="shared" si="27"/>
        <v>3</v>
      </c>
      <c r="BA51" s="40" t="str">
        <f t="shared" si="28"/>
        <v/>
      </c>
      <c r="BB51" s="40" t="str">
        <f t="shared" si="29"/>
        <v/>
      </c>
      <c r="BC51" s="40" t="str">
        <f t="shared" si="30"/>
        <v/>
      </c>
      <c r="BD51" s="40" t="str">
        <f t="shared" si="31"/>
        <v/>
      </c>
      <c r="BE51" s="40">
        <f t="shared" si="32"/>
        <v>400</v>
      </c>
      <c r="BF51" s="40">
        <v>6</v>
      </c>
      <c r="BG51" s="40">
        <f t="shared" si="33"/>
        <v>1</v>
      </c>
      <c r="BH51" s="40">
        <f t="shared" si="34"/>
        <v>2</v>
      </c>
      <c r="BI51" s="40">
        <f t="shared" si="35"/>
        <v>3</v>
      </c>
      <c r="BJ51" s="40">
        <f t="shared" si="36"/>
        <v>4</v>
      </c>
      <c r="BK51" s="40">
        <f t="shared" si="37"/>
        <v>5</v>
      </c>
      <c r="BL51" s="40" t="str">
        <f t="shared" si="38"/>
        <v/>
      </c>
      <c r="BM51" s="40" t="str">
        <f t="shared" si="39"/>
        <v/>
      </c>
      <c r="BN51" s="40" t="str">
        <f t="shared" si="40"/>
        <v/>
      </c>
      <c r="BO51" s="40" t="str">
        <f t="shared" si="41"/>
        <v/>
      </c>
      <c r="BP51" s="40">
        <f t="shared" si="42"/>
        <v>400</v>
      </c>
      <c r="BQ51" s="40">
        <v>2</v>
      </c>
      <c r="BR51" s="40">
        <f t="shared" si="43"/>
        <v>3</v>
      </c>
      <c r="BS51" s="40">
        <f t="shared" si="44"/>
        <v>4</v>
      </c>
      <c r="BT51" s="40">
        <f t="shared" si="45"/>
        <v>5</v>
      </c>
      <c r="BU51" s="40">
        <f t="shared" si="46"/>
        <v>6</v>
      </c>
      <c r="BV51" s="40">
        <f t="shared" si="47"/>
        <v>1</v>
      </c>
      <c r="BW51" s="40" t="str">
        <f t="shared" si="48"/>
        <v/>
      </c>
      <c r="BX51" s="40" t="str">
        <f t="shared" si="49"/>
        <v/>
      </c>
      <c r="BY51" s="40" t="str">
        <f t="shared" si="50"/>
        <v/>
      </c>
      <c r="BZ51" s="40" t="str">
        <f t="shared" si="51"/>
        <v/>
      </c>
      <c r="CA51" s="40">
        <f t="shared" si="52"/>
        <v>400</v>
      </c>
      <c r="CB51" s="40">
        <v>5</v>
      </c>
      <c r="CC51" s="40">
        <f t="shared" si="53"/>
        <v>6</v>
      </c>
      <c r="CD51" s="40">
        <f t="shared" si="54"/>
        <v>1</v>
      </c>
      <c r="CE51" s="40">
        <f t="shared" si="55"/>
        <v>2</v>
      </c>
      <c r="CF51" s="40">
        <f t="shared" si="56"/>
        <v>3</v>
      </c>
      <c r="CG51" s="40">
        <f t="shared" si="57"/>
        <v>4</v>
      </c>
      <c r="CH51" s="40" t="str">
        <f t="shared" si="58"/>
        <v/>
      </c>
      <c r="CI51" s="40" t="str">
        <f t="shared" si="59"/>
        <v/>
      </c>
      <c r="CJ51" s="40" t="str">
        <f t="shared" si="60"/>
        <v/>
      </c>
      <c r="CK51" s="40" t="str">
        <f t="shared" si="61"/>
        <v/>
      </c>
      <c r="CL51" s="40">
        <v>400</v>
      </c>
      <c r="CM51" s="40">
        <v>1</v>
      </c>
      <c r="CN51" s="40">
        <f t="shared" si="62"/>
        <v>2</v>
      </c>
      <c r="CO51" s="40">
        <f t="shared" si="63"/>
        <v>3</v>
      </c>
      <c r="CP51" s="40">
        <f t="shared" si="64"/>
        <v>4</v>
      </c>
      <c r="CQ51" s="40">
        <f t="shared" si="65"/>
        <v>5</v>
      </c>
      <c r="CR51" s="40">
        <f t="shared" si="66"/>
        <v>6</v>
      </c>
      <c r="CS51" s="40">
        <f t="shared" si="67"/>
        <v>7</v>
      </c>
      <c r="CT51" s="40" t="str">
        <f t="shared" si="68"/>
        <v/>
      </c>
      <c r="CU51" s="40" t="str">
        <f t="shared" si="69"/>
        <v/>
      </c>
      <c r="CV51" s="40" t="str">
        <f t="shared" si="70"/>
        <v/>
      </c>
      <c r="CW51" s="40">
        <f t="shared" si="71"/>
        <v>400</v>
      </c>
      <c r="CX51" s="40">
        <v>2</v>
      </c>
      <c r="CY51" s="40">
        <f t="shared" si="72"/>
        <v>3</v>
      </c>
      <c r="CZ51" s="40">
        <f t="shared" si="73"/>
        <v>4</v>
      </c>
      <c r="DA51" s="40">
        <f t="shared" si="74"/>
        <v>5</v>
      </c>
      <c r="DB51" s="40">
        <f t="shared" si="75"/>
        <v>6</v>
      </c>
      <c r="DC51" s="40">
        <f t="shared" si="76"/>
        <v>7</v>
      </c>
      <c r="DD51" s="40">
        <f t="shared" si="77"/>
        <v>1</v>
      </c>
      <c r="DE51" s="40" t="str">
        <f t="shared" si="78"/>
        <v/>
      </c>
      <c r="DF51" s="40" t="str">
        <f t="shared" si="79"/>
        <v/>
      </c>
      <c r="DG51" s="40" t="str">
        <f t="shared" si="80"/>
        <v/>
      </c>
      <c r="DH51" s="40">
        <f t="shared" si="81"/>
        <v>400</v>
      </c>
      <c r="DI51" s="40">
        <v>6</v>
      </c>
      <c r="DJ51" s="40">
        <f t="shared" si="82"/>
        <v>7</v>
      </c>
      <c r="DK51" s="40">
        <f t="shared" si="83"/>
        <v>1</v>
      </c>
      <c r="DL51" s="40">
        <f t="shared" si="84"/>
        <v>2</v>
      </c>
      <c r="DM51" s="40">
        <f t="shared" si="85"/>
        <v>3</v>
      </c>
      <c r="DN51" s="40">
        <f t="shared" si="86"/>
        <v>4</v>
      </c>
      <c r="DO51" s="40">
        <f t="shared" si="87"/>
        <v>5</v>
      </c>
      <c r="DP51" s="40" t="str">
        <f t="shared" si="88"/>
        <v/>
      </c>
      <c r="DQ51" s="40" t="str">
        <f t="shared" si="89"/>
        <v/>
      </c>
      <c r="DR51" s="40" t="str">
        <f t="shared" si="90"/>
        <v/>
      </c>
      <c r="DS51" s="40">
        <f t="shared" si="91"/>
        <v>400</v>
      </c>
      <c r="DT51" s="40">
        <v>4</v>
      </c>
      <c r="DU51" s="40">
        <f t="shared" si="92"/>
        <v>5</v>
      </c>
      <c r="DV51" s="40">
        <f t="shared" si="93"/>
        <v>6</v>
      </c>
      <c r="DW51" s="40">
        <f t="shared" si="94"/>
        <v>7</v>
      </c>
      <c r="DX51" s="40">
        <f t="shared" si="95"/>
        <v>1</v>
      </c>
      <c r="DY51" s="40">
        <f t="shared" si="96"/>
        <v>2</v>
      </c>
      <c r="DZ51" s="40">
        <f t="shared" si="97"/>
        <v>3</v>
      </c>
      <c r="EA51" s="40" t="str">
        <f t="shared" si="98"/>
        <v/>
      </c>
      <c r="EB51" s="40" t="str">
        <f t="shared" si="99"/>
        <v/>
      </c>
      <c r="EC51" s="40" t="str">
        <f t="shared" si="100"/>
        <v/>
      </c>
      <c r="ED51" s="40">
        <v>400</v>
      </c>
      <c r="EE51" s="40">
        <v>7</v>
      </c>
      <c r="EF51" s="40">
        <f t="shared" si="101"/>
        <v>8</v>
      </c>
      <c r="EG51" s="40">
        <f t="shared" si="102"/>
        <v>1</v>
      </c>
      <c r="EH51" s="40">
        <f t="shared" si="103"/>
        <v>2</v>
      </c>
      <c r="EI51" s="40">
        <f t="shared" si="104"/>
        <v>3</v>
      </c>
      <c r="EJ51" s="40">
        <f t="shared" si="105"/>
        <v>4</v>
      </c>
      <c r="EK51" s="40">
        <f t="shared" si="106"/>
        <v>5</v>
      </c>
      <c r="EL51" s="40">
        <f t="shared" si="107"/>
        <v>6</v>
      </c>
      <c r="EM51" s="40" t="str">
        <f t="shared" si="108"/>
        <v/>
      </c>
      <c r="EN51" s="40" t="str">
        <f t="shared" si="109"/>
        <v/>
      </c>
      <c r="EO51" s="40">
        <f t="shared" si="110"/>
        <v>400</v>
      </c>
      <c r="EP51" s="40">
        <v>4</v>
      </c>
      <c r="EQ51" s="40">
        <f t="shared" si="111"/>
        <v>5</v>
      </c>
      <c r="ER51" s="40">
        <f t="shared" si="112"/>
        <v>6</v>
      </c>
      <c r="ES51" s="40">
        <f t="shared" si="113"/>
        <v>7</v>
      </c>
      <c r="ET51" s="40">
        <f t="shared" si="114"/>
        <v>8</v>
      </c>
      <c r="EU51" s="40">
        <f t="shared" si="115"/>
        <v>1</v>
      </c>
      <c r="EV51" s="40">
        <f t="shared" si="116"/>
        <v>2</v>
      </c>
      <c r="EW51" s="40">
        <f t="shared" si="117"/>
        <v>3</v>
      </c>
      <c r="EX51" s="40" t="str">
        <f t="shared" si="118"/>
        <v/>
      </c>
      <c r="EY51" s="40" t="str">
        <f t="shared" si="119"/>
        <v/>
      </c>
      <c r="EZ51" s="40">
        <f t="shared" si="120"/>
        <v>400</v>
      </c>
      <c r="FA51" s="40">
        <v>6</v>
      </c>
      <c r="FB51" s="40">
        <f t="shared" si="121"/>
        <v>7</v>
      </c>
      <c r="FC51" s="40">
        <f t="shared" si="122"/>
        <v>8</v>
      </c>
      <c r="FD51" s="40">
        <f t="shared" si="123"/>
        <v>1</v>
      </c>
      <c r="FE51" s="40">
        <f t="shared" si="124"/>
        <v>2</v>
      </c>
      <c r="FF51" s="40">
        <f t="shared" si="125"/>
        <v>3</v>
      </c>
      <c r="FG51" s="40">
        <f t="shared" si="126"/>
        <v>4</v>
      </c>
      <c r="FH51" s="40">
        <f t="shared" si="127"/>
        <v>5</v>
      </c>
      <c r="FI51" s="40" t="str">
        <f t="shared" si="128"/>
        <v/>
      </c>
      <c r="FJ51" s="40" t="str">
        <f t="shared" si="129"/>
        <v/>
      </c>
      <c r="FK51" s="40">
        <f t="shared" si="130"/>
        <v>400</v>
      </c>
      <c r="FL51" s="40">
        <v>2</v>
      </c>
      <c r="FM51" s="40">
        <f t="shared" si="131"/>
        <v>3</v>
      </c>
      <c r="FN51" s="40">
        <f t="shared" si="132"/>
        <v>4</v>
      </c>
      <c r="FO51" s="40">
        <f t="shared" si="133"/>
        <v>5</v>
      </c>
      <c r="FP51" s="40">
        <f t="shared" si="134"/>
        <v>6</v>
      </c>
      <c r="FQ51" s="40">
        <f t="shared" si="135"/>
        <v>7</v>
      </c>
      <c r="FR51" s="40">
        <f t="shared" si="136"/>
        <v>8</v>
      </c>
      <c r="FS51" s="40">
        <f t="shared" si="137"/>
        <v>1</v>
      </c>
      <c r="FT51" s="40" t="str">
        <f t="shared" si="138"/>
        <v/>
      </c>
      <c r="FU51" s="40" t="str">
        <f t="shared" si="139"/>
        <v/>
      </c>
    </row>
    <row r="52" spans="2:177" hidden="1">
      <c r="B52" s="40">
        <v>800</v>
      </c>
      <c r="C52" s="40">
        <v>5</v>
      </c>
      <c r="D52" s="40">
        <v>1</v>
      </c>
      <c r="E52" s="40">
        <v>2</v>
      </c>
      <c r="F52" s="40">
        <v>3</v>
      </c>
      <c r="G52" s="40">
        <v>4</v>
      </c>
      <c r="H52" s="40"/>
      <c r="I52" s="40"/>
      <c r="J52" s="40"/>
      <c r="K52" s="40"/>
      <c r="L52" s="40"/>
      <c r="M52" s="40">
        <f t="shared" si="17"/>
        <v>800</v>
      </c>
      <c r="N52" s="40">
        <v>1</v>
      </c>
      <c r="O52" s="40">
        <f t="shared" si="18"/>
        <v>2</v>
      </c>
      <c r="P52" s="40">
        <f t="shared" si="18"/>
        <v>3</v>
      </c>
      <c r="Q52" s="40">
        <f t="shared" si="18"/>
        <v>4</v>
      </c>
      <c r="R52" s="40">
        <f t="shared" si="18"/>
        <v>5</v>
      </c>
      <c r="S52" s="40"/>
      <c r="T52" s="40"/>
      <c r="U52" s="40"/>
      <c r="V52" s="40"/>
      <c r="W52" s="40"/>
      <c r="X52" s="40">
        <f t="shared" si="19"/>
        <v>800</v>
      </c>
      <c r="Y52" s="40">
        <v>3</v>
      </c>
      <c r="Z52" s="40">
        <f t="shared" si="20"/>
        <v>4</v>
      </c>
      <c r="AA52" s="40">
        <f t="shared" si="20"/>
        <v>5</v>
      </c>
      <c r="AB52" s="40">
        <f t="shared" si="20"/>
        <v>1</v>
      </c>
      <c r="AC52" s="40">
        <f t="shared" si="20"/>
        <v>2</v>
      </c>
      <c r="AD52" s="40"/>
      <c r="AE52" s="40"/>
      <c r="AF52" s="40"/>
      <c r="AG52" s="40"/>
      <c r="AH52" s="40"/>
      <c r="AI52" s="40">
        <f t="shared" si="21"/>
        <v>800</v>
      </c>
      <c r="AJ52" s="40">
        <v>1</v>
      </c>
      <c r="AK52" s="40">
        <f t="shared" si="22"/>
        <v>2</v>
      </c>
      <c r="AL52" s="40">
        <f t="shared" si="22"/>
        <v>3</v>
      </c>
      <c r="AM52" s="40">
        <f t="shared" si="22"/>
        <v>4</v>
      </c>
      <c r="AN52" s="40">
        <f t="shared" si="22"/>
        <v>5</v>
      </c>
      <c r="AO52" s="40"/>
      <c r="AP52" s="40"/>
      <c r="AQ52" s="40"/>
      <c r="AR52" s="40"/>
      <c r="AS52" s="40"/>
      <c r="AT52" s="40">
        <v>800</v>
      </c>
      <c r="AU52" s="40">
        <v>5</v>
      </c>
      <c r="AV52" s="40">
        <f t="shared" si="23"/>
        <v>6</v>
      </c>
      <c r="AW52" s="40">
        <f t="shared" si="24"/>
        <v>1</v>
      </c>
      <c r="AX52" s="40">
        <f t="shared" si="25"/>
        <v>2</v>
      </c>
      <c r="AY52" s="40">
        <f t="shared" si="26"/>
        <v>3</v>
      </c>
      <c r="AZ52" s="40">
        <f t="shared" si="27"/>
        <v>4</v>
      </c>
      <c r="BA52" s="40" t="str">
        <f t="shared" si="28"/>
        <v/>
      </c>
      <c r="BB52" s="40" t="str">
        <f t="shared" si="29"/>
        <v/>
      </c>
      <c r="BC52" s="40" t="str">
        <f t="shared" si="30"/>
        <v/>
      </c>
      <c r="BD52" s="40" t="str">
        <f t="shared" si="31"/>
        <v/>
      </c>
      <c r="BE52" s="40">
        <f t="shared" si="32"/>
        <v>800</v>
      </c>
      <c r="BF52" s="40">
        <v>1</v>
      </c>
      <c r="BG52" s="40">
        <f t="shared" si="33"/>
        <v>2</v>
      </c>
      <c r="BH52" s="40">
        <f t="shared" si="34"/>
        <v>3</v>
      </c>
      <c r="BI52" s="40">
        <f t="shared" si="35"/>
        <v>4</v>
      </c>
      <c r="BJ52" s="40">
        <f t="shared" si="36"/>
        <v>5</v>
      </c>
      <c r="BK52" s="40">
        <f t="shared" si="37"/>
        <v>6</v>
      </c>
      <c r="BL52" s="40" t="str">
        <f t="shared" si="38"/>
        <v/>
      </c>
      <c r="BM52" s="40" t="str">
        <f t="shared" si="39"/>
        <v/>
      </c>
      <c r="BN52" s="40" t="str">
        <f t="shared" si="40"/>
        <v/>
      </c>
      <c r="BO52" s="40" t="str">
        <f t="shared" si="41"/>
        <v/>
      </c>
      <c r="BP52" s="40">
        <f t="shared" si="42"/>
        <v>800</v>
      </c>
      <c r="BQ52" s="40">
        <v>3</v>
      </c>
      <c r="BR52" s="40">
        <f t="shared" si="43"/>
        <v>4</v>
      </c>
      <c r="BS52" s="40">
        <f t="shared" si="44"/>
        <v>5</v>
      </c>
      <c r="BT52" s="40">
        <f t="shared" si="45"/>
        <v>6</v>
      </c>
      <c r="BU52" s="40">
        <f t="shared" si="46"/>
        <v>1</v>
      </c>
      <c r="BV52" s="40">
        <f t="shared" si="47"/>
        <v>2</v>
      </c>
      <c r="BW52" s="40" t="str">
        <f t="shared" si="48"/>
        <v/>
      </c>
      <c r="BX52" s="40" t="str">
        <f t="shared" si="49"/>
        <v/>
      </c>
      <c r="BY52" s="40" t="str">
        <f t="shared" si="50"/>
        <v/>
      </c>
      <c r="BZ52" s="40" t="str">
        <f t="shared" si="51"/>
        <v/>
      </c>
      <c r="CA52" s="40">
        <f t="shared" si="52"/>
        <v>800</v>
      </c>
      <c r="CB52" s="40">
        <v>6</v>
      </c>
      <c r="CC52" s="40">
        <f t="shared" si="53"/>
        <v>1</v>
      </c>
      <c r="CD52" s="40">
        <f t="shared" si="54"/>
        <v>2</v>
      </c>
      <c r="CE52" s="40">
        <f t="shared" si="55"/>
        <v>3</v>
      </c>
      <c r="CF52" s="40">
        <f t="shared" si="56"/>
        <v>4</v>
      </c>
      <c r="CG52" s="40">
        <f t="shared" si="57"/>
        <v>5</v>
      </c>
      <c r="CH52" s="40" t="str">
        <f t="shared" si="58"/>
        <v/>
      </c>
      <c r="CI52" s="40" t="str">
        <f t="shared" si="59"/>
        <v/>
      </c>
      <c r="CJ52" s="40" t="str">
        <f t="shared" si="60"/>
        <v/>
      </c>
      <c r="CK52" s="40" t="str">
        <f t="shared" si="61"/>
        <v/>
      </c>
      <c r="CL52" s="40">
        <v>800</v>
      </c>
      <c r="CM52" s="40">
        <v>2</v>
      </c>
      <c r="CN52" s="40">
        <f t="shared" si="62"/>
        <v>3</v>
      </c>
      <c r="CO52" s="40">
        <f t="shared" si="63"/>
        <v>4</v>
      </c>
      <c r="CP52" s="40">
        <f t="shared" si="64"/>
        <v>5</v>
      </c>
      <c r="CQ52" s="40">
        <f t="shared" si="65"/>
        <v>6</v>
      </c>
      <c r="CR52" s="40">
        <f t="shared" si="66"/>
        <v>7</v>
      </c>
      <c r="CS52" s="40">
        <f t="shared" si="67"/>
        <v>1</v>
      </c>
      <c r="CT52" s="40" t="str">
        <f t="shared" si="68"/>
        <v/>
      </c>
      <c r="CU52" s="40" t="str">
        <f t="shared" si="69"/>
        <v/>
      </c>
      <c r="CV52" s="40" t="str">
        <f t="shared" si="70"/>
        <v/>
      </c>
      <c r="CW52" s="40">
        <f t="shared" si="71"/>
        <v>800</v>
      </c>
      <c r="CX52" s="40">
        <v>3</v>
      </c>
      <c r="CY52" s="40">
        <f t="shared" si="72"/>
        <v>4</v>
      </c>
      <c r="CZ52" s="40">
        <f t="shared" si="73"/>
        <v>5</v>
      </c>
      <c r="DA52" s="40">
        <f t="shared" si="74"/>
        <v>6</v>
      </c>
      <c r="DB52" s="40">
        <f t="shared" si="75"/>
        <v>7</v>
      </c>
      <c r="DC52" s="40">
        <f t="shared" si="76"/>
        <v>1</v>
      </c>
      <c r="DD52" s="40">
        <f t="shared" si="77"/>
        <v>2</v>
      </c>
      <c r="DE52" s="40" t="str">
        <f t="shared" si="78"/>
        <v/>
      </c>
      <c r="DF52" s="40" t="str">
        <f t="shared" si="79"/>
        <v/>
      </c>
      <c r="DG52" s="40" t="str">
        <f t="shared" si="80"/>
        <v/>
      </c>
      <c r="DH52" s="40">
        <f t="shared" si="81"/>
        <v>800</v>
      </c>
      <c r="DI52" s="40">
        <v>7</v>
      </c>
      <c r="DJ52" s="40">
        <f t="shared" si="82"/>
        <v>1</v>
      </c>
      <c r="DK52" s="40">
        <f t="shared" si="83"/>
        <v>2</v>
      </c>
      <c r="DL52" s="40">
        <f t="shared" si="84"/>
        <v>3</v>
      </c>
      <c r="DM52" s="40">
        <f t="shared" si="85"/>
        <v>4</v>
      </c>
      <c r="DN52" s="40">
        <f t="shared" si="86"/>
        <v>5</v>
      </c>
      <c r="DO52" s="40">
        <f t="shared" si="87"/>
        <v>6</v>
      </c>
      <c r="DP52" s="40" t="str">
        <f t="shared" si="88"/>
        <v/>
      </c>
      <c r="DQ52" s="40" t="str">
        <f t="shared" si="89"/>
        <v/>
      </c>
      <c r="DR52" s="40" t="str">
        <f t="shared" si="90"/>
        <v/>
      </c>
      <c r="DS52" s="40">
        <f t="shared" si="91"/>
        <v>800</v>
      </c>
      <c r="DT52" s="40">
        <v>5</v>
      </c>
      <c r="DU52" s="40">
        <f t="shared" si="92"/>
        <v>6</v>
      </c>
      <c r="DV52" s="40">
        <f t="shared" si="93"/>
        <v>7</v>
      </c>
      <c r="DW52" s="40">
        <f t="shared" si="94"/>
        <v>1</v>
      </c>
      <c r="DX52" s="40">
        <f t="shared" si="95"/>
        <v>2</v>
      </c>
      <c r="DY52" s="40">
        <f t="shared" si="96"/>
        <v>3</v>
      </c>
      <c r="DZ52" s="40">
        <f t="shared" si="97"/>
        <v>4</v>
      </c>
      <c r="EA52" s="40" t="str">
        <f t="shared" si="98"/>
        <v/>
      </c>
      <c r="EB52" s="40" t="str">
        <f t="shared" si="99"/>
        <v/>
      </c>
      <c r="EC52" s="40" t="str">
        <f t="shared" si="100"/>
        <v/>
      </c>
      <c r="ED52" s="40">
        <v>800</v>
      </c>
      <c r="EE52" s="40">
        <v>8</v>
      </c>
      <c r="EF52" s="40">
        <f t="shared" si="101"/>
        <v>1</v>
      </c>
      <c r="EG52" s="40">
        <f t="shared" si="102"/>
        <v>2</v>
      </c>
      <c r="EH52" s="40">
        <f t="shared" si="103"/>
        <v>3</v>
      </c>
      <c r="EI52" s="40">
        <f t="shared" si="104"/>
        <v>4</v>
      </c>
      <c r="EJ52" s="40">
        <f t="shared" si="105"/>
        <v>5</v>
      </c>
      <c r="EK52" s="40">
        <f t="shared" si="106"/>
        <v>6</v>
      </c>
      <c r="EL52" s="40">
        <f t="shared" si="107"/>
        <v>7</v>
      </c>
      <c r="EM52" s="40" t="str">
        <f t="shared" si="108"/>
        <v/>
      </c>
      <c r="EN52" s="40" t="str">
        <f t="shared" si="109"/>
        <v/>
      </c>
      <c r="EO52" s="40">
        <f t="shared" si="110"/>
        <v>800</v>
      </c>
      <c r="EP52" s="40">
        <v>5</v>
      </c>
      <c r="EQ52" s="40">
        <f t="shared" si="111"/>
        <v>6</v>
      </c>
      <c r="ER52" s="40">
        <f t="shared" si="112"/>
        <v>7</v>
      </c>
      <c r="ES52" s="40">
        <f t="shared" si="113"/>
        <v>8</v>
      </c>
      <c r="ET52" s="40">
        <f t="shared" si="114"/>
        <v>1</v>
      </c>
      <c r="EU52" s="40">
        <f t="shared" si="115"/>
        <v>2</v>
      </c>
      <c r="EV52" s="40">
        <f t="shared" si="116"/>
        <v>3</v>
      </c>
      <c r="EW52" s="40">
        <f t="shared" si="117"/>
        <v>4</v>
      </c>
      <c r="EX52" s="40" t="str">
        <f t="shared" si="118"/>
        <v/>
      </c>
      <c r="EY52" s="40" t="str">
        <f t="shared" si="119"/>
        <v/>
      </c>
      <c r="EZ52" s="40">
        <f t="shared" si="120"/>
        <v>800</v>
      </c>
      <c r="FA52" s="40">
        <v>7</v>
      </c>
      <c r="FB52" s="40">
        <f t="shared" si="121"/>
        <v>8</v>
      </c>
      <c r="FC52" s="40">
        <f t="shared" si="122"/>
        <v>1</v>
      </c>
      <c r="FD52" s="40">
        <f t="shared" si="123"/>
        <v>2</v>
      </c>
      <c r="FE52" s="40">
        <f t="shared" si="124"/>
        <v>3</v>
      </c>
      <c r="FF52" s="40">
        <f t="shared" si="125"/>
        <v>4</v>
      </c>
      <c r="FG52" s="40">
        <f t="shared" si="126"/>
        <v>5</v>
      </c>
      <c r="FH52" s="40">
        <f t="shared" si="127"/>
        <v>6</v>
      </c>
      <c r="FI52" s="40" t="str">
        <f t="shared" si="128"/>
        <v/>
      </c>
      <c r="FJ52" s="40" t="str">
        <f t="shared" si="129"/>
        <v/>
      </c>
      <c r="FK52" s="40">
        <f t="shared" si="130"/>
        <v>800</v>
      </c>
      <c r="FL52" s="40">
        <v>3</v>
      </c>
      <c r="FM52" s="40">
        <f t="shared" si="131"/>
        <v>4</v>
      </c>
      <c r="FN52" s="40">
        <f t="shared" si="132"/>
        <v>5</v>
      </c>
      <c r="FO52" s="40">
        <f t="shared" si="133"/>
        <v>6</v>
      </c>
      <c r="FP52" s="40">
        <f t="shared" si="134"/>
        <v>7</v>
      </c>
      <c r="FQ52" s="40">
        <f t="shared" si="135"/>
        <v>8</v>
      </c>
      <c r="FR52" s="40">
        <f t="shared" si="136"/>
        <v>1</v>
      </c>
      <c r="FS52" s="40">
        <f t="shared" si="137"/>
        <v>2</v>
      </c>
      <c r="FT52" s="40" t="str">
        <f t="shared" si="138"/>
        <v/>
      </c>
      <c r="FU52" s="40" t="str">
        <f t="shared" si="139"/>
        <v/>
      </c>
    </row>
    <row r="53" spans="2:177" hidden="1">
      <c r="B53" s="40">
        <v>1500</v>
      </c>
      <c r="C53" s="40">
        <v>1</v>
      </c>
      <c r="D53" s="40">
        <v>2</v>
      </c>
      <c r="E53" s="40">
        <v>3</v>
      </c>
      <c r="F53" s="40">
        <v>4</v>
      </c>
      <c r="G53" s="40">
        <v>5</v>
      </c>
      <c r="H53" s="40"/>
      <c r="I53" s="40"/>
      <c r="J53" s="40"/>
      <c r="K53" s="40"/>
      <c r="L53" s="40"/>
      <c r="M53" s="40">
        <f t="shared" si="17"/>
        <v>1500</v>
      </c>
      <c r="N53" s="40">
        <v>2</v>
      </c>
      <c r="O53" s="40">
        <f t="shared" si="18"/>
        <v>3</v>
      </c>
      <c r="P53" s="40">
        <f t="shared" si="18"/>
        <v>4</v>
      </c>
      <c r="Q53" s="40">
        <f t="shared" si="18"/>
        <v>5</v>
      </c>
      <c r="R53" s="40">
        <f t="shared" si="18"/>
        <v>1</v>
      </c>
      <c r="S53" s="40"/>
      <c r="T53" s="40"/>
      <c r="U53" s="40"/>
      <c r="V53" s="40"/>
      <c r="W53" s="40"/>
      <c r="X53" s="40">
        <f t="shared" si="19"/>
        <v>1500</v>
      </c>
      <c r="Y53" s="40">
        <v>4</v>
      </c>
      <c r="Z53" s="40">
        <f t="shared" si="20"/>
        <v>5</v>
      </c>
      <c r="AA53" s="40">
        <f t="shared" si="20"/>
        <v>1</v>
      </c>
      <c r="AB53" s="40">
        <f t="shared" si="20"/>
        <v>2</v>
      </c>
      <c r="AC53" s="40">
        <f t="shared" si="20"/>
        <v>3</v>
      </c>
      <c r="AD53" s="40"/>
      <c r="AE53" s="40"/>
      <c r="AF53" s="40"/>
      <c r="AG53" s="40"/>
      <c r="AH53" s="40"/>
      <c r="AI53" s="40">
        <f t="shared" si="21"/>
        <v>1500</v>
      </c>
      <c r="AJ53" s="40">
        <v>1</v>
      </c>
      <c r="AK53" s="40">
        <f t="shared" si="22"/>
        <v>2</v>
      </c>
      <c r="AL53" s="40">
        <f t="shared" si="22"/>
        <v>3</v>
      </c>
      <c r="AM53" s="40">
        <f t="shared" si="22"/>
        <v>4</v>
      </c>
      <c r="AN53" s="40">
        <f t="shared" si="22"/>
        <v>5</v>
      </c>
      <c r="AO53" s="40"/>
      <c r="AP53" s="40"/>
      <c r="AQ53" s="40"/>
      <c r="AR53" s="40"/>
      <c r="AS53" s="40"/>
      <c r="AT53" s="40">
        <v>1500</v>
      </c>
      <c r="AU53" s="40">
        <v>6</v>
      </c>
      <c r="AV53" s="40">
        <f t="shared" si="23"/>
        <v>1</v>
      </c>
      <c r="AW53" s="40">
        <f t="shared" si="24"/>
        <v>2</v>
      </c>
      <c r="AX53" s="40">
        <f t="shared" si="25"/>
        <v>3</v>
      </c>
      <c r="AY53" s="40">
        <f t="shared" si="26"/>
        <v>4</v>
      </c>
      <c r="AZ53" s="40">
        <f t="shared" si="27"/>
        <v>5</v>
      </c>
      <c r="BA53" s="40" t="str">
        <f t="shared" si="28"/>
        <v/>
      </c>
      <c r="BB53" s="40" t="str">
        <f t="shared" si="29"/>
        <v/>
      </c>
      <c r="BC53" s="40" t="str">
        <f t="shared" si="30"/>
        <v/>
      </c>
      <c r="BD53" s="40" t="str">
        <f t="shared" si="31"/>
        <v/>
      </c>
      <c r="BE53" s="40">
        <f t="shared" si="32"/>
        <v>1500</v>
      </c>
      <c r="BF53" s="40">
        <v>2</v>
      </c>
      <c r="BG53" s="40">
        <f t="shared" si="33"/>
        <v>3</v>
      </c>
      <c r="BH53" s="40">
        <f t="shared" si="34"/>
        <v>4</v>
      </c>
      <c r="BI53" s="40">
        <f t="shared" si="35"/>
        <v>5</v>
      </c>
      <c r="BJ53" s="40">
        <f t="shared" si="36"/>
        <v>6</v>
      </c>
      <c r="BK53" s="40">
        <f t="shared" si="37"/>
        <v>1</v>
      </c>
      <c r="BL53" s="40" t="str">
        <f t="shared" si="38"/>
        <v/>
      </c>
      <c r="BM53" s="40" t="str">
        <f t="shared" si="39"/>
        <v/>
      </c>
      <c r="BN53" s="40" t="str">
        <f t="shared" si="40"/>
        <v/>
      </c>
      <c r="BO53" s="40" t="str">
        <f t="shared" si="41"/>
        <v/>
      </c>
      <c r="BP53" s="40">
        <f t="shared" si="42"/>
        <v>1500</v>
      </c>
      <c r="BQ53" s="40">
        <v>4</v>
      </c>
      <c r="BR53" s="40">
        <f t="shared" si="43"/>
        <v>5</v>
      </c>
      <c r="BS53" s="40">
        <f t="shared" si="44"/>
        <v>6</v>
      </c>
      <c r="BT53" s="40">
        <f t="shared" si="45"/>
        <v>1</v>
      </c>
      <c r="BU53" s="40">
        <f t="shared" si="46"/>
        <v>2</v>
      </c>
      <c r="BV53" s="40">
        <f t="shared" si="47"/>
        <v>3</v>
      </c>
      <c r="BW53" s="40" t="str">
        <f t="shared" si="48"/>
        <v/>
      </c>
      <c r="BX53" s="40" t="str">
        <f t="shared" si="49"/>
        <v/>
      </c>
      <c r="BY53" s="40" t="str">
        <f t="shared" si="50"/>
        <v/>
      </c>
      <c r="BZ53" s="40" t="str">
        <f t="shared" si="51"/>
        <v/>
      </c>
      <c r="CA53" s="40">
        <f t="shared" si="52"/>
        <v>1500</v>
      </c>
      <c r="CB53" s="40">
        <v>1</v>
      </c>
      <c r="CC53" s="40">
        <f t="shared" si="53"/>
        <v>2</v>
      </c>
      <c r="CD53" s="40">
        <f t="shared" si="54"/>
        <v>3</v>
      </c>
      <c r="CE53" s="40">
        <f t="shared" si="55"/>
        <v>4</v>
      </c>
      <c r="CF53" s="40">
        <f t="shared" si="56"/>
        <v>5</v>
      </c>
      <c r="CG53" s="40">
        <f t="shared" si="57"/>
        <v>6</v>
      </c>
      <c r="CH53" s="40" t="str">
        <f t="shared" si="58"/>
        <v/>
      </c>
      <c r="CI53" s="40" t="str">
        <f t="shared" si="59"/>
        <v/>
      </c>
      <c r="CJ53" s="40" t="str">
        <f t="shared" si="60"/>
        <v/>
      </c>
      <c r="CK53" s="40" t="str">
        <f t="shared" si="61"/>
        <v/>
      </c>
      <c r="CL53" s="40">
        <v>1500</v>
      </c>
      <c r="CM53" s="40">
        <v>3</v>
      </c>
      <c r="CN53" s="40">
        <f t="shared" si="62"/>
        <v>4</v>
      </c>
      <c r="CO53" s="40">
        <f t="shared" si="63"/>
        <v>5</v>
      </c>
      <c r="CP53" s="40">
        <f t="shared" si="64"/>
        <v>6</v>
      </c>
      <c r="CQ53" s="40">
        <f t="shared" si="65"/>
        <v>7</v>
      </c>
      <c r="CR53" s="40">
        <f t="shared" si="66"/>
        <v>1</v>
      </c>
      <c r="CS53" s="40">
        <f t="shared" si="67"/>
        <v>2</v>
      </c>
      <c r="CT53" s="40" t="str">
        <f t="shared" si="68"/>
        <v/>
      </c>
      <c r="CU53" s="40" t="str">
        <f t="shared" si="69"/>
        <v/>
      </c>
      <c r="CV53" s="40" t="str">
        <f t="shared" si="70"/>
        <v/>
      </c>
      <c r="CW53" s="40">
        <f t="shared" si="71"/>
        <v>1500</v>
      </c>
      <c r="CX53" s="40">
        <v>4</v>
      </c>
      <c r="CY53" s="40">
        <f t="shared" si="72"/>
        <v>5</v>
      </c>
      <c r="CZ53" s="40">
        <f t="shared" si="73"/>
        <v>6</v>
      </c>
      <c r="DA53" s="40">
        <f t="shared" si="74"/>
        <v>7</v>
      </c>
      <c r="DB53" s="40">
        <f t="shared" si="75"/>
        <v>1</v>
      </c>
      <c r="DC53" s="40">
        <f t="shared" si="76"/>
        <v>2</v>
      </c>
      <c r="DD53" s="40">
        <f t="shared" si="77"/>
        <v>3</v>
      </c>
      <c r="DE53" s="40" t="str">
        <f t="shared" si="78"/>
        <v/>
      </c>
      <c r="DF53" s="40" t="str">
        <f t="shared" si="79"/>
        <v/>
      </c>
      <c r="DG53" s="40" t="str">
        <f t="shared" si="80"/>
        <v/>
      </c>
      <c r="DH53" s="40">
        <f t="shared" si="81"/>
        <v>1500</v>
      </c>
      <c r="DI53" s="40">
        <v>1</v>
      </c>
      <c r="DJ53" s="40">
        <f t="shared" si="82"/>
        <v>2</v>
      </c>
      <c r="DK53" s="40">
        <f t="shared" si="83"/>
        <v>3</v>
      </c>
      <c r="DL53" s="40">
        <f t="shared" si="84"/>
        <v>4</v>
      </c>
      <c r="DM53" s="40">
        <f t="shared" si="85"/>
        <v>5</v>
      </c>
      <c r="DN53" s="40">
        <f t="shared" si="86"/>
        <v>6</v>
      </c>
      <c r="DO53" s="40">
        <f t="shared" si="87"/>
        <v>7</v>
      </c>
      <c r="DP53" s="40" t="str">
        <f t="shared" si="88"/>
        <v/>
      </c>
      <c r="DQ53" s="40" t="str">
        <f t="shared" si="89"/>
        <v/>
      </c>
      <c r="DR53" s="40" t="str">
        <f t="shared" si="90"/>
        <v/>
      </c>
      <c r="DS53" s="40">
        <f t="shared" si="91"/>
        <v>1500</v>
      </c>
      <c r="DT53" s="40">
        <v>6</v>
      </c>
      <c r="DU53" s="40">
        <f t="shared" si="92"/>
        <v>7</v>
      </c>
      <c r="DV53" s="40">
        <f t="shared" si="93"/>
        <v>1</v>
      </c>
      <c r="DW53" s="40">
        <f t="shared" si="94"/>
        <v>2</v>
      </c>
      <c r="DX53" s="40">
        <f t="shared" si="95"/>
        <v>3</v>
      </c>
      <c r="DY53" s="40">
        <f t="shared" si="96"/>
        <v>4</v>
      </c>
      <c r="DZ53" s="40">
        <f t="shared" si="97"/>
        <v>5</v>
      </c>
      <c r="EA53" s="40" t="str">
        <f t="shared" si="98"/>
        <v/>
      </c>
      <c r="EB53" s="40" t="str">
        <f t="shared" si="99"/>
        <v/>
      </c>
      <c r="EC53" s="40" t="str">
        <f t="shared" si="100"/>
        <v/>
      </c>
      <c r="ED53" s="40">
        <v>1500</v>
      </c>
      <c r="EE53" s="40">
        <v>1</v>
      </c>
      <c r="EF53" s="40">
        <f t="shared" si="101"/>
        <v>2</v>
      </c>
      <c r="EG53" s="40">
        <f t="shared" si="102"/>
        <v>3</v>
      </c>
      <c r="EH53" s="40">
        <f t="shared" si="103"/>
        <v>4</v>
      </c>
      <c r="EI53" s="40">
        <f t="shared" si="104"/>
        <v>5</v>
      </c>
      <c r="EJ53" s="40">
        <f t="shared" si="105"/>
        <v>6</v>
      </c>
      <c r="EK53" s="40">
        <f t="shared" si="106"/>
        <v>7</v>
      </c>
      <c r="EL53" s="40">
        <f t="shared" si="107"/>
        <v>8</v>
      </c>
      <c r="EM53" s="40" t="str">
        <f t="shared" si="108"/>
        <v/>
      </c>
      <c r="EN53" s="40" t="str">
        <f t="shared" si="109"/>
        <v/>
      </c>
      <c r="EO53" s="40">
        <f t="shared" si="110"/>
        <v>1500</v>
      </c>
      <c r="EP53" s="40">
        <v>6</v>
      </c>
      <c r="EQ53" s="40">
        <f t="shared" si="111"/>
        <v>7</v>
      </c>
      <c r="ER53" s="40">
        <f t="shared" si="112"/>
        <v>8</v>
      </c>
      <c r="ES53" s="40">
        <f t="shared" si="113"/>
        <v>1</v>
      </c>
      <c r="ET53" s="40">
        <f t="shared" si="114"/>
        <v>2</v>
      </c>
      <c r="EU53" s="40">
        <f t="shared" si="115"/>
        <v>3</v>
      </c>
      <c r="EV53" s="40">
        <f t="shared" si="116"/>
        <v>4</v>
      </c>
      <c r="EW53" s="40">
        <f t="shared" si="117"/>
        <v>5</v>
      </c>
      <c r="EX53" s="40" t="str">
        <f t="shared" si="118"/>
        <v/>
      </c>
      <c r="EY53" s="40" t="str">
        <f t="shared" si="119"/>
        <v/>
      </c>
      <c r="EZ53" s="40">
        <f t="shared" si="120"/>
        <v>1500</v>
      </c>
      <c r="FA53" s="40">
        <v>8</v>
      </c>
      <c r="FB53" s="40">
        <f t="shared" si="121"/>
        <v>1</v>
      </c>
      <c r="FC53" s="40">
        <f t="shared" si="122"/>
        <v>2</v>
      </c>
      <c r="FD53" s="40">
        <f t="shared" si="123"/>
        <v>3</v>
      </c>
      <c r="FE53" s="40">
        <f t="shared" si="124"/>
        <v>4</v>
      </c>
      <c r="FF53" s="40">
        <f t="shared" si="125"/>
        <v>5</v>
      </c>
      <c r="FG53" s="40">
        <f t="shared" si="126"/>
        <v>6</v>
      </c>
      <c r="FH53" s="40">
        <f t="shared" si="127"/>
        <v>7</v>
      </c>
      <c r="FI53" s="40" t="str">
        <f t="shared" si="128"/>
        <v/>
      </c>
      <c r="FJ53" s="40" t="str">
        <f t="shared" si="129"/>
        <v/>
      </c>
      <c r="FK53" s="40">
        <f t="shared" si="130"/>
        <v>1500</v>
      </c>
      <c r="FL53" s="40">
        <v>4</v>
      </c>
      <c r="FM53" s="40">
        <f t="shared" si="131"/>
        <v>5</v>
      </c>
      <c r="FN53" s="40">
        <f t="shared" si="132"/>
        <v>6</v>
      </c>
      <c r="FO53" s="40">
        <f t="shared" si="133"/>
        <v>7</v>
      </c>
      <c r="FP53" s="40">
        <f t="shared" si="134"/>
        <v>8</v>
      </c>
      <c r="FQ53" s="40">
        <f t="shared" si="135"/>
        <v>1</v>
      </c>
      <c r="FR53" s="40">
        <f t="shared" si="136"/>
        <v>2</v>
      </c>
      <c r="FS53" s="40">
        <f t="shared" si="137"/>
        <v>3</v>
      </c>
      <c r="FT53" s="40" t="str">
        <f t="shared" si="138"/>
        <v/>
      </c>
      <c r="FU53" s="40" t="str">
        <f t="shared" si="139"/>
        <v/>
      </c>
    </row>
    <row r="54" spans="2:177" hidden="1">
      <c r="B54" s="40">
        <v>3000</v>
      </c>
      <c r="C54" s="40">
        <v>1</v>
      </c>
      <c r="D54" s="40">
        <v>2</v>
      </c>
      <c r="E54" s="40">
        <v>3</v>
      </c>
      <c r="F54" s="40">
        <v>4</v>
      </c>
      <c r="G54" s="40">
        <v>5</v>
      </c>
      <c r="H54" s="40"/>
      <c r="I54" s="40"/>
      <c r="J54" s="40"/>
      <c r="K54" s="40"/>
      <c r="L54" s="40"/>
      <c r="M54" s="40">
        <f t="shared" si="17"/>
        <v>3000</v>
      </c>
      <c r="N54" s="40">
        <v>3</v>
      </c>
      <c r="O54" s="40">
        <f t="shared" si="18"/>
        <v>4</v>
      </c>
      <c r="P54" s="40">
        <f t="shared" si="18"/>
        <v>5</v>
      </c>
      <c r="Q54" s="40">
        <f t="shared" si="18"/>
        <v>1</v>
      </c>
      <c r="R54" s="40">
        <f t="shared" si="18"/>
        <v>2</v>
      </c>
      <c r="S54" s="40"/>
      <c r="T54" s="40"/>
      <c r="U54" s="40"/>
      <c r="V54" s="40"/>
      <c r="W54" s="40"/>
      <c r="X54" s="40">
        <f t="shared" si="19"/>
        <v>3000</v>
      </c>
      <c r="Y54" s="40">
        <v>5</v>
      </c>
      <c r="Z54" s="40">
        <f t="shared" si="20"/>
        <v>1</v>
      </c>
      <c r="AA54" s="40">
        <f t="shared" si="20"/>
        <v>2</v>
      </c>
      <c r="AB54" s="40">
        <f t="shared" si="20"/>
        <v>3</v>
      </c>
      <c r="AC54" s="40">
        <f t="shared" si="20"/>
        <v>4</v>
      </c>
      <c r="AD54" s="40"/>
      <c r="AE54" s="40"/>
      <c r="AF54" s="40"/>
      <c r="AG54" s="40"/>
      <c r="AH54" s="40"/>
      <c r="AI54" s="40">
        <f t="shared" si="21"/>
        <v>3000</v>
      </c>
      <c r="AJ54" s="40">
        <v>2</v>
      </c>
      <c r="AK54" s="40">
        <f t="shared" si="22"/>
        <v>3</v>
      </c>
      <c r="AL54" s="40">
        <f t="shared" si="22"/>
        <v>4</v>
      </c>
      <c r="AM54" s="40">
        <f t="shared" si="22"/>
        <v>5</v>
      </c>
      <c r="AN54" s="40">
        <f t="shared" si="22"/>
        <v>1</v>
      </c>
      <c r="AO54" s="40"/>
      <c r="AP54" s="40"/>
      <c r="AQ54" s="40"/>
      <c r="AR54" s="40"/>
      <c r="AS54" s="40"/>
      <c r="AT54" s="40">
        <v>3000</v>
      </c>
      <c r="AU54" s="40">
        <v>1</v>
      </c>
      <c r="AV54" s="40">
        <f t="shared" si="23"/>
        <v>2</v>
      </c>
      <c r="AW54" s="40">
        <f t="shared" si="24"/>
        <v>3</v>
      </c>
      <c r="AX54" s="40">
        <f t="shared" si="25"/>
        <v>4</v>
      </c>
      <c r="AY54" s="40">
        <f t="shared" si="26"/>
        <v>5</v>
      </c>
      <c r="AZ54" s="40">
        <f t="shared" si="27"/>
        <v>6</v>
      </c>
      <c r="BA54" s="40" t="str">
        <f t="shared" si="28"/>
        <v/>
      </c>
      <c r="BB54" s="40" t="str">
        <f t="shared" si="29"/>
        <v/>
      </c>
      <c r="BC54" s="40" t="str">
        <f t="shared" si="30"/>
        <v/>
      </c>
      <c r="BD54" s="40" t="str">
        <f t="shared" si="31"/>
        <v/>
      </c>
      <c r="BE54" s="40">
        <f t="shared" si="32"/>
        <v>3000</v>
      </c>
      <c r="BF54" s="40">
        <v>3</v>
      </c>
      <c r="BG54" s="40">
        <f t="shared" si="33"/>
        <v>4</v>
      </c>
      <c r="BH54" s="40">
        <f t="shared" si="34"/>
        <v>5</v>
      </c>
      <c r="BI54" s="40">
        <f t="shared" si="35"/>
        <v>6</v>
      </c>
      <c r="BJ54" s="40">
        <f t="shared" si="36"/>
        <v>1</v>
      </c>
      <c r="BK54" s="40">
        <f t="shared" si="37"/>
        <v>2</v>
      </c>
      <c r="BL54" s="40" t="str">
        <f t="shared" si="38"/>
        <v/>
      </c>
      <c r="BM54" s="40" t="str">
        <f t="shared" si="39"/>
        <v/>
      </c>
      <c r="BN54" s="40" t="str">
        <f t="shared" si="40"/>
        <v/>
      </c>
      <c r="BO54" s="40" t="str">
        <f t="shared" si="41"/>
        <v/>
      </c>
      <c r="BP54" s="40">
        <f t="shared" si="42"/>
        <v>3000</v>
      </c>
      <c r="BQ54" s="40">
        <v>5</v>
      </c>
      <c r="BR54" s="40">
        <f t="shared" si="43"/>
        <v>6</v>
      </c>
      <c r="BS54" s="40">
        <f t="shared" si="44"/>
        <v>1</v>
      </c>
      <c r="BT54" s="40">
        <f t="shared" si="45"/>
        <v>2</v>
      </c>
      <c r="BU54" s="40">
        <f t="shared" si="46"/>
        <v>3</v>
      </c>
      <c r="BV54" s="40">
        <f t="shared" si="47"/>
        <v>4</v>
      </c>
      <c r="BW54" s="40" t="str">
        <f t="shared" si="48"/>
        <v/>
      </c>
      <c r="BX54" s="40" t="str">
        <f t="shared" si="49"/>
        <v/>
      </c>
      <c r="BY54" s="40" t="str">
        <f t="shared" si="50"/>
        <v/>
      </c>
      <c r="BZ54" s="40" t="str">
        <f t="shared" si="51"/>
        <v/>
      </c>
      <c r="CA54" s="40">
        <f t="shared" si="52"/>
        <v>3000</v>
      </c>
      <c r="CB54" s="40">
        <v>2</v>
      </c>
      <c r="CC54" s="40">
        <f t="shared" si="53"/>
        <v>3</v>
      </c>
      <c r="CD54" s="40">
        <f t="shared" si="54"/>
        <v>4</v>
      </c>
      <c r="CE54" s="40">
        <f t="shared" si="55"/>
        <v>5</v>
      </c>
      <c r="CF54" s="40">
        <f t="shared" si="56"/>
        <v>6</v>
      </c>
      <c r="CG54" s="40">
        <f t="shared" si="57"/>
        <v>1</v>
      </c>
      <c r="CH54" s="40" t="str">
        <f t="shared" si="58"/>
        <v/>
      </c>
      <c r="CI54" s="40" t="str">
        <f t="shared" si="59"/>
        <v/>
      </c>
      <c r="CJ54" s="40" t="str">
        <f t="shared" si="60"/>
        <v/>
      </c>
      <c r="CK54" s="40" t="str">
        <f t="shared" si="61"/>
        <v/>
      </c>
      <c r="CL54" s="40">
        <v>3000</v>
      </c>
      <c r="CM54" s="40">
        <v>4</v>
      </c>
      <c r="CN54" s="40">
        <f t="shared" si="62"/>
        <v>5</v>
      </c>
      <c r="CO54" s="40">
        <f t="shared" si="63"/>
        <v>6</v>
      </c>
      <c r="CP54" s="40">
        <f t="shared" si="64"/>
        <v>7</v>
      </c>
      <c r="CQ54" s="40">
        <f t="shared" si="65"/>
        <v>1</v>
      </c>
      <c r="CR54" s="40">
        <f t="shared" si="66"/>
        <v>2</v>
      </c>
      <c r="CS54" s="40">
        <f t="shared" si="67"/>
        <v>3</v>
      </c>
      <c r="CT54" s="40" t="str">
        <f t="shared" si="68"/>
        <v/>
      </c>
      <c r="CU54" s="40" t="str">
        <f t="shared" si="69"/>
        <v/>
      </c>
      <c r="CV54" s="40" t="str">
        <f t="shared" si="70"/>
        <v/>
      </c>
      <c r="CW54" s="40">
        <f t="shared" si="71"/>
        <v>3000</v>
      </c>
      <c r="CX54" s="40">
        <v>5</v>
      </c>
      <c r="CY54" s="40">
        <f t="shared" si="72"/>
        <v>6</v>
      </c>
      <c r="CZ54" s="40">
        <f t="shared" si="73"/>
        <v>7</v>
      </c>
      <c r="DA54" s="40">
        <f t="shared" si="74"/>
        <v>1</v>
      </c>
      <c r="DB54" s="40">
        <f t="shared" si="75"/>
        <v>2</v>
      </c>
      <c r="DC54" s="40">
        <f t="shared" si="76"/>
        <v>3</v>
      </c>
      <c r="DD54" s="40">
        <f t="shared" si="77"/>
        <v>4</v>
      </c>
      <c r="DE54" s="40" t="str">
        <f t="shared" si="78"/>
        <v/>
      </c>
      <c r="DF54" s="40" t="str">
        <f t="shared" si="79"/>
        <v/>
      </c>
      <c r="DG54" s="40" t="str">
        <f t="shared" si="80"/>
        <v/>
      </c>
      <c r="DH54" s="40">
        <f t="shared" si="81"/>
        <v>3000</v>
      </c>
      <c r="DI54" s="40">
        <v>2</v>
      </c>
      <c r="DJ54" s="40">
        <f t="shared" si="82"/>
        <v>3</v>
      </c>
      <c r="DK54" s="40">
        <f t="shared" si="83"/>
        <v>4</v>
      </c>
      <c r="DL54" s="40">
        <f t="shared" si="84"/>
        <v>5</v>
      </c>
      <c r="DM54" s="40">
        <f t="shared" si="85"/>
        <v>6</v>
      </c>
      <c r="DN54" s="40">
        <f t="shared" si="86"/>
        <v>7</v>
      </c>
      <c r="DO54" s="40">
        <f t="shared" si="87"/>
        <v>1</v>
      </c>
      <c r="DP54" s="40" t="str">
        <f t="shared" si="88"/>
        <v/>
      </c>
      <c r="DQ54" s="40" t="str">
        <f t="shared" si="89"/>
        <v/>
      </c>
      <c r="DR54" s="40" t="str">
        <f t="shared" si="90"/>
        <v/>
      </c>
      <c r="DS54" s="40">
        <f t="shared" si="91"/>
        <v>3000</v>
      </c>
      <c r="DT54" s="40">
        <v>7</v>
      </c>
      <c r="DU54" s="40">
        <f t="shared" si="92"/>
        <v>1</v>
      </c>
      <c r="DV54" s="40">
        <f t="shared" si="93"/>
        <v>2</v>
      </c>
      <c r="DW54" s="40">
        <f t="shared" si="94"/>
        <v>3</v>
      </c>
      <c r="DX54" s="40">
        <f t="shared" si="95"/>
        <v>4</v>
      </c>
      <c r="DY54" s="40">
        <f t="shared" si="96"/>
        <v>5</v>
      </c>
      <c r="DZ54" s="40">
        <f t="shared" si="97"/>
        <v>6</v>
      </c>
      <c r="EA54" s="40" t="str">
        <f t="shared" si="98"/>
        <v/>
      </c>
      <c r="EB54" s="40" t="str">
        <f t="shared" si="99"/>
        <v/>
      </c>
      <c r="EC54" s="40" t="str">
        <f t="shared" si="100"/>
        <v/>
      </c>
      <c r="ED54" s="40">
        <v>3000</v>
      </c>
      <c r="EE54" s="40">
        <v>2</v>
      </c>
      <c r="EF54" s="40">
        <f t="shared" si="101"/>
        <v>3</v>
      </c>
      <c r="EG54" s="40">
        <f t="shared" si="102"/>
        <v>4</v>
      </c>
      <c r="EH54" s="40">
        <f t="shared" si="103"/>
        <v>5</v>
      </c>
      <c r="EI54" s="40">
        <f t="shared" si="104"/>
        <v>6</v>
      </c>
      <c r="EJ54" s="40">
        <f t="shared" si="105"/>
        <v>7</v>
      </c>
      <c r="EK54" s="40">
        <f t="shared" si="106"/>
        <v>8</v>
      </c>
      <c r="EL54" s="40">
        <f t="shared" si="107"/>
        <v>1</v>
      </c>
      <c r="EM54" s="40" t="str">
        <f t="shared" si="108"/>
        <v/>
      </c>
      <c r="EN54" s="40" t="str">
        <f t="shared" si="109"/>
        <v/>
      </c>
      <c r="EO54" s="40">
        <f t="shared" si="110"/>
        <v>3000</v>
      </c>
      <c r="EP54" s="40">
        <v>7</v>
      </c>
      <c r="EQ54" s="40">
        <f t="shared" si="111"/>
        <v>8</v>
      </c>
      <c r="ER54" s="40">
        <f t="shared" si="112"/>
        <v>1</v>
      </c>
      <c r="ES54" s="40">
        <f t="shared" si="113"/>
        <v>2</v>
      </c>
      <c r="ET54" s="40">
        <f t="shared" si="114"/>
        <v>3</v>
      </c>
      <c r="EU54" s="40">
        <f t="shared" si="115"/>
        <v>4</v>
      </c>
      <c r="EV54" s="40">
        <f t="shared" si="116"/>
        <v>5</v>
      </c>
      <c r="EW54" s="40">
        <f t="shared" si="117"/>
        <v>6</v>
      </c>
      <c r="EX54" s="40" t="str">
        <f t="shared" si="118"/>
        <v/>
      </c>
      <c r="EY54" s="40" t="str">
        <f t="shared" si="119"/>
        <v/>
      </c>
      <c r="EZ54" s="40">
        <f t="shared" si="120"/>
        <v>3000</v>
      </c>
      <c r="FA54" s="40">
        <v>1</v>
      </c>
      <c r="FB54" s="40">
        <f t="shared" si="121"/>
        <v>2</v>
      </c>
      <c r="FC54" s="40">
        <f t="shared" si="122"/>
        <v>3</v>
      </c>
      <c r="FD54" s="40">
        <f t="shared" si="123"/>
        <v>4</v>
      </c>
      <c r="FE54" s="40">
        <f t="shared" si="124"/>
        <v>5</v>
      </c>
      <c r="FF54" s="40">
        <f t="shared" si="125"/>
        <v>6</v>
      </c>
      <c r="FG54" s="40">
        <f t="shared" si="126"/>
        <v>7</v>
      </c>
      <c r="FH54" s="40">
        <f t="shared" si="127"/>
        <v>8</v>
      </c>
      <c r="FI54" s="40" t="str">
        <f t="shared" si="128"/>
        <v/>
      </c>
      <c r="FJ54" s="40" t="str">
        <f t="shared" si="129"/>
        <v/>
      </c>
      <c r="FK54" s="40">
        <f t="shared" si="130"/>
        <v>3000</v>
      </c>
      <c r="FL54" s="40">
        <v>5</v>
      </c>
      <c r="FM54" s="40">
        <f t="shared" si="131"/>
        <v>6</v>
      </c>
      <c r="FN54" s="40">
        <f t="shared" si="132"/>
        <v>7</v>
      </c>
      <c r="FO54" s="40">
        <f t="shared" si="133"/>
        <v>8</v>
      </c>
      <c r="FP54" s="40">
        <f t="shared" si="134"/>
        <v>1</v>
      </c>
      <c r="FQ54" s="40">
        <f t="shared" si="135"/>
        <v>2</v>
      </c>
      <c r="FR54" s="40">
        <f t="shared" si="136"/>
        <v>3</v>
      </c>
      <c r="FS54" s="40">
        <f t="shared" si="137"/>
        <v>4</v>
      </c>
      <c r="FT54" s="40" t="str">
        <f t="shared" si="138"/>
        <v/>
      </c>
      <c r="FU54" s="40" t="str">
        <f t="shared" si="139"/>
        <v/>
      </c>
    </row>
    <row r="55" spans="2:177" hidden="1">
      <c r="B55" s="40">
        <v>5000</v>
      </c>
      <c r="C55" s="40">
        <v>1</v>
      </c>
      <c r="D55" s="40">
        <v>2</v>
      </c>
      <c r="E55" s="40">
        <v>3</v>
      </c>
      <c r="F55" s="40">
        <v>4</v>
      </c>
      <c r="G55" s="40">
        <v>5</v>
      </c>
      <c r="H55" s="40"/>
      <c r="I55" s="40"/>
      <c r="J55" s="40"/>
      <c r="K55" s="40"/>
      <c r="L55" s="40"/>
      <c r="M55" s="40">
        <f t="shared" si="17"/>
        <v>5000</v>
      </c>
      <c r="N55" s="40">
        <v>3</v>
      </c>
      <c r="O55" s="40">
        <f t="shared" si="18"/>
        <v>4</v>
      </c>
      <c r="P55" s="40">
        <f t="shared" si="18"/>
        <v>5</v>
      </c>
      <c r="Q55" s="40">
        <f t="shared" si="18"/>
        <v>1</v>
      </c>
      <c r="R55" s="40">
        <f t="shared" si="18"/>
        <v>2</v>
      </c>
      <c r="S55" s="40"/>
      <c r="T55" s="40"/>
      <c r="U55" s="40"/>
      <c r="V55" s="40"/>
      <c r="W55" s="40"/>
      <c r="X55" s="40">
        <f t="shared" si="19"/>
        <v>5000</v>
      </c>
      <c r="Y55" s="40">
        <v>5</v>
      </c>
      <c r="Z55" s="40">
        <f t="shared" si="20"/>
        <v>1</v>
      </c>
      <c r="AA55" s="40">
        <f t="shared" si="20"/>
        <v>2</v>
      </c>
      <c r="AB55" s="40">
        <f t="shared" si="20"/>
        <v>3</v>
      </c>
      <c r="AC55" s="40">
        <f t="shared" si="20"/>
        <v>4</v>
      </c>
      <c r="AD55" s="40"/>
      <c r="AE55" s="40"/>
      <c r="AF55" s="40"/>
      <c r="AG55" s="40"/>
      <c r="AH55" s="40"/>
      <c r="AI55" s="40">
        <f t="shared" si="21"/>
        <v>5000</v>
      </c>
      <c r="AJ55" s="40">
        <v>2</v>
      </c>
      <c r="AK55" s="40">
        <f t="shared" si="22"/>
        <v>3</v>
      </c>
      <c r="AL55" s="40">
        <f t="shared" si="22"/>
        <v>4</v>
      </c>
      <c r="AM55" s="40">
        <f t="shared" si="22"/>
        <v>5</v>
      </c>
      <c r="AN55" s="40">
        <f t="shared" si="22"/>
        <v>1</v>
      </c>
      <c r="AO55" s="40"/>
      <c r="AP55" s="40"/>
      <c r="AQ55" s="40"/>
      <c r="AR55" s="40"/>
      <c r="AS55" s="40"/>
      <c r="AT55" s="40">
        <v>5000</v>
      </c>
      <c r="AU55" s="40">
        <v>1</v>
      </c>
      <c r="AV55" s="40">
        <f t="shared" si="23"/>
        <v>2</v>
      </c>
      <c r="AW55" s="40">
        <f t="shared" si="24"/>
        <v>3</v>
      </c>
      <c r="AX55" s="40">
        <f t="shared" si="25"/>
        <v>4</v>
      </c>
      <c r="AY55" s="40">
        <f t="shared" si="26"/>
        <v>5</v>
      </c>
      <c r="AZ55" s="40">
        <f t="shared" si="27"/>
        <v>6</v>
      </c>
      <c r="BA55" s="40" t="str">
        <f t="shared" si="28"/>
        <v/>
      </c>
      <c r="BB55" s="40" t="str">
        <f t="shared" si="29"/>
        <v/>
      </c>
      <c r="BC55" s="40" t="str">
        <f t="shared" si="30"/>
        <v/>
      </c>
      <c r="BD55" s="40" t="str">
        <f t="shared" si="31"/>
        <v/>
      </c>
      <c r="BE55" s="40">
        <f t="shared" si="32"/>
        <v>5000</v>
      </c>
      <c r="BF55" s="40">
        <v>3</v>
      </c>
      <c r="BG55" s="40">
        <f t="shared" si="33"/>
        <v>4</v>
      </c>
      <c r="BH55" s="40">
        <f t="shared" si="34"/>
        <v>5</v>
      </c>
      <c r="BI55" s="40">
        <f t="shared" si="35"/>
        <v>6</v>
      </c>
      <c r="BJ55" s="40">
        <f t="shared" si="36"/>
        <v>1</v>
      </c>
      <c r="BK55" s="40">
        <f t="shared" si="37"/>
        <v>2</v>
      </c>
      <c r="BL55" s="40" t="str">
        <f t="shared" si="38"/>
        <v/>
      </c>
      <c r="BM55" s="40" t="str">
        <f t="shared" si="39"/>
        <v/>
      </c>
      <c r="BN55" s="40" t="str">
        <f t="shared" si="40"/>
        <v/>
      </c>
      <c r="BO55" s="40" t="str">
        <f t="shared" si="41"/>
        <v/>
      </c>
      <c r="BP55" s="40">
        <f t="shared" si="42"/>
        <v>5000</v>
      </c>
      <c r="BQ55" s="40">
        <v>5</v>
      </c>
      <c r="BR55" s="40">
        <f t="shared" si="43"/>
        <v>6</v>
      </c>
      <c r="BS55" s="40">
        <f t="shared" si="44"/>
        <v>1</v>
      </c>
      <c r="BT55" s="40">
        <f t="shared" si="45"/>
        <v>2</v>
      </c>
      <c r="BU55" s="40">
        <f t="shared" si="46"/>
        <v>3</v>
      </c>
      <c r="BV55" s="40">
        <f t="shared" si="47"/>
        <v>4</v>
      </c>
      <c r="BW55" s="40" t="str">
        <f t="shared" si="48"/>
        <v/>
      </c>
      <c r="BX55" s="40" t="str">
        <f t="shared" si="49"/>
        <v/>
      </c>
      <c r="BY55" s="40" t="str">
        <f t="shared" si="50"/>
        <v/>
      </c>
      <c r="BZ55" s="40" t="str">
        <f t="shared" si="51"/>
        <v/>
      </c>
      <c r="CA55" s="40">
        <f t="shared" si="52"/>
        <v>5000</v>
      </c>
      <c r="CB55" s="40">
        <v>2</v>
      </c>
      <c r="CC55" s="40">
        <f t="shared" si="53"/>
        <v>3</v>
      </c>
      <c r="CD55" s="40">
        <f t="shared" si="54"/>
        <v>4</v>
      </c>
      <c r="CE55" s="40">
        <f t="shared" si="55"/>
        <v>5</v>
      </c>
      <c r="CF55" s="40">
        <f t="shared" si="56"/>
        <v>6</v>
      </c>
      <c r="CG55" s="40">
        <f t="shared" si="57"/>
        <v>1</v>
      </c>
      <c r="CH55" s="40" t="str">
        <f t="shared" si="58"/>
        <v/>
      </c>
      <c r="CI55" s="40" t="str">
        <f t="shared" si="59"/>
        <v/>
      </c>
      <c r="CJ55" s="40" t="str">
        <f t="shared" si="60"/>
        <v/>
      </c>
      <c r="CK55" s="40" t="str">
        <f t="shared" si="61"/>
        <v/>
      </c>
      <c r="CL55" s="40">
        <v>5000</v>
      </c>
      <c r="CM55" s="40">
        <v>4</v>
      </c>
      <c r="CN55" s="40">
        <f t="shared" si="62"/>
        <v>5</v>
      </c>
      <c r="CO55" s="40">
        <f t="shared" si="63"/>
        <v>6</v>
      </c>
      <c r="CP55" s="40">
        <f t="shared" si="64"/>
        <v>7</v>
      </c>
      <c r="CQ55" s="40">
        <f t="shared" si="65"/>
        <v>1</v>
      </c>
      <c r="CR55" s="40">
        <f t="shared" si="66"/>
        <v>2</v>
      </c>
      <c r="CS55" s="40">
        <f t="shared" si="67"/>
        <v>3</v>
      </c>
      <c r="CT55" s="40" t="str">
        <f t="shared" si="68"/>
        <v/>
      </c>
      <c r="CU55" s="40" t="str">
        <f t="shared" si="69"/>
        <v/>
      </c>
      <c r="CV55" s="40" t="str">
        <f t="shared" si="70"/>
        <v/>
      </c>
      <c r="CW55" s="40">
        <f t="shared" si="71"/>
        <v>5000</v>
      </c>
      <c r="CX55" s="40">
        <v>5</v>
      </c>
      <c r="CY55" s="40">
        <f t="shared" si="72"/>
        <v>6</v>
      </c>
      <c r="CZ55" s="40">
        <f t="shared" si="73"/>
        <v>7</v>
      </c>
      <c r="DA55" s="40">
        <f t="shared" si="74"/>
        <v>1</v>
      </c>
      <c r="DB55" s="40">
        <f t="shared" si="75"/>
        <v>2</v>
      </c>
      <c r="DC55" s="40">
        <f t="shared" si="76"/>
        <v>3</v>
      </c>
      <c r="DD55" s="40">
        <f t="shared" si="77"/>
        <v>4</v>
      </c>
      <c r="DE55" s="40" t="str">
        <f t="shared" si="78"/>
        <v/>
      </c>
      <c r="DF55" s="40" t="str">
        <f t="shared" si="79"/>
        <v/>
      </c>
      <c r="DG55" s="40" t="str">
        <f t="shared" si="80"/>
        <v/>
      </c>
      <c r="DH55" s="40">
        <f t="shared" si="81"/>
        <v>5000</v>
      </c>
      <c r="DI55" s="40">
        <v>2</v>
      </c>
      <c r="DJ55" s="40">
        <f t="shared" si="82"/>
        <v>3</v>
      </c>
      <c r="DK55" s="40">
        <f t="shared" si="83"/>
        <v>4</v>
      </c>
      <c r="DL55" s="40">
        <f t="shared" si="84"/>
        <v>5</v>
      </c>
      <c r="DM55" s="40">
        <f t="shared" si="85"/>
        <v>6</v>
      </c>
      <c r="DN55" s="40">
        <f t="shared" si="86"/>
        <v>7</v>
      </c>
      <c r="DO55" s="40">
        <f t="shared" si="87"/>
        <v>1</v>
      </c>
      <c r="DP55" s="40" t="str">
        <f t="shared" si="88"/>
        <v/>
      </c>
      <c r="DQ55" s="40" t="str">
        <f t="shared" si="89"/>
        <v/>
      </c>
      <c r="DR55" s="40" t="str">
        <f t="shared" si="90"/>
        <v/>
      </c>
      <c r="DS55" s="40">
        <f t="shared" si="91"/>
        <v>5000</v>
      </c>
      <c r="DT55" s="40">
        <v>7</v>
      </c>
      <c r="DU55" s="40">
        <f t="shared" si="92"/>
        <v>1</v>
      </c>
      <c r="DV55" s="40">
        <f t="shared" si="93"/>
        <v>2</v>
      </c>
      <c r="DW55" s="40">
        <f t="shared" si="94"/>
        <v>3</v>
      </c>
      <c r="DX55" s="40">
        <f t="shared" si="95"/>
        <v>4</v>
      </c>
      <c r="DY55" s="40">
        <f t="shared" si="96"/>
        <v>5</v>
      </c>
      <c r="DZ55" s="40">
        <f t="shared" si="97"/>
        <v>6</v>
      </c>
      <c r="EA55" s="40" t="str">
        <f t="shared" si="98"/>
        <v/>
      </c>
      <c r="EB55" s="40" t="str">
        <f t="shared" si="99"/>
        <v/>
      </c>
      <c r="EC55" s="40" t="str">
        <f t="shared" si="100"/>
        <v/>
      </c>
      <c r="ED55" s="40">
        <v>5000</v>
      </c>
      <c r="EE55" s="40">
        <v>2</v>
      </c>
      <c r="EF55" s="40">
        <f t="shared" si="101"/>
        <v>3</v>
      </c>
      <c r="EG55" s="40">
        <f t="shared" si="102"/>
        <v>4</v>
      </c>
      <c r="EH55" s="40">
        <f t="shared" si="103"/>
        <v>5</v>
      </c>
      <c r="EI55" s="40">
        <f t="shared" si="104"/>
        <v>6</v>
      </c>
      <c r="EJ55" s="40">
        <f t="shared" si="105"/>
        <v>7</v>
      </c>
      <c r="EK55" s="40">
        <f t="shared" si="106"/>
        <v>8</v>
      </c>
      <c r="EL55" s="40">
        <f t="shared" si="107"/>
        <v>1</v>
      </c>
      <c r="EM55" s="40" t="str">
        <f t="shared" si="108"/>
        <v/>
      </c>
      <c r="EN55" s="40" t="str">
        <f t="shared" si="109"/>
        <v/>
      </c>
      <c r="EO55" s="40">
        <f t="shared" si="110"/>
        <v>5000</v>
      </c>
      <c r="EP55" s="40">
        <v>7</v>
      </c>
      <c r="EQ55" s="40">
        <f t="shared" si="111"/>
        <v>8</v>
      </c>
      <c r="ER55" s="40">
        <f t="shared" si="112"/>
        <v>1</v>
      </c>
      <c r="ES55" s="40">
        <f t="shared" si="113"/>
        <v>2</v>
      </c>
      <c r="ET55" s="40">
        <f t="shared" si="114"/>
        <v>3</v>
      </c>
      <c r="EU55" s="40">
        <f t="shared" si="115"/>
        <v>4</v>
      </c>
      <c r="EV55" s="40">
        <f t="shared" si="116"/>
        <v>5</v>
      </c>
      <c r="EW55" s="40">
        <f t="shared" si="117"/>
        <v>6</v>
      </c>
      <c r="EX55" s="40" t="str">
        <f t="shared" si="118"/>
        <v/>
      </c>
      <c r="EY55" s="40" t="str">
        <f t="shared" si="119"/>
        <v/>
      </c>
      <c r="EZ55" s="40">
        <f t="shared" si="120"/>
        <v>5000</v>
      </c>
      <c r="FA55" s="40">
        <v>1</v>
      </c>
      <c r="FB55" s="40">
        <f t="shared" si="121"/>
        <v>2</v>
      </c>
      <c r="FC55" s="40">
        <f t="shared" si="122"/>
        <v>3</v>
      </c>
      <c r="FD55" s="40">
        <f t="shared" si="123"/>
        <v>4</v>
      </c>
      <c r="FE55" s="40">
        <f t="shared" si="124"/>
        <v>5</v>
      </c>
      <c r="FF55" s="40">
        <f t="shared" si="125"/>
        <v>6</v>
      </c>
      <c r="FG55" s="40">
        <f t="shared" si="126"/>
        <v>7</v>
      </c>
      <c r="FH55" s="40">
        <f t="shared" si="127"/>
        <v>8</v>
      </c>
      <c r="FI55" s="40" t="str">
        <f t="shared" si="128"/>
        <v/>
      </c>
      <c r="FJ55" s="40" t="str">
        <f t="shared" si="129"/>
        <v/>
      </c>
      <c r="FK55" s="40">
        <f t="shared" si="130"/>
        <v>5000</v>
      </c>
      <c r="FL55" s="40">
        <v>5</v>
      </c>
      <c r="FM55" s="40">
        <f t="shared" si="131"/>
        <v>6</v>
      </c>
      <c r="FN55" s="40">
        <f t="shared" si="132"/>
        <v>7</v>
      </c>
      <c r="FO55" s="40">
        <f t="shared" si="133"/>
        <v>8</v>
      </c>
      <c r="FP55" s="40">
        <f t="shared" si="134"/>
        <v>1</v>
      </c>
      <c r="FQ55" s="40">
        <f t="shared" si="135"/>
        <v>2</v>
      </c>
      <c r="FR55" s="40">
        <f t="shared" si="136"/>
        <v>3</v>
      </c>
      <c r="FS55" s="40">
        <f t="shared" si="137"/>
        <v>4</v>
      </c>
      <c r="FT55" s="40" t="str">
        <f t="shared" si="138"/>
        <v/>
      </c>
      <c r="FU55" s="40" t="str">
        <f t="shared" si="139"/>
        <v/>
      </c>
    </row>
    <row r="56" spans="2:177" hidden="1">
      <c r="B56" s="40" t="s">
        <v>152</v>
      </c>
      <c r="C56" s="40">
        <v>2</v>
      </c>
      <c r="D56" s="40">
        <v>3</v>
      </c>
      <c r="E56" s="40">
        <v>4</v>
      </c>
      <c r="F56" s="40">
        <v>5</v>
      </c>
      <c r="G56" s="40">
        <v>1</v>
      </c>
      <c r="H56" s="40"/>
      <c r="I56" s="40"/>
      <c r="J56" s="40"/>
      <c r="K56" s="40"/>
      <c r="L56" s="40"/>
      <c r="M56" s="40" t="str">
        <f t="shared" si="17"/>
        <v>2000SC</v>
      </c>
      <c r="N56" s="40">
        <v>4</v>
      </c>
      <c r="O56" s="40">
        <f t="shared" si="18"/>
        <v>5</v>
      </c>
      <c r="P56" s="40">
        <f t="shared" si="18"/>
        <v>1</v>
      </c>
      <c r="Q56" s="40">
        <f t="shared" si="18"/>
        <v>2</v>
      </c>
      <c r="R56" s="40">
        <f t="shared" si="18"/>
        <v>3</v>
      </c>
      <c r="S56" s="40"/>
      <c r="T56" s="40"/>
      <c r="U56" s="40"/>
      <c r="V56" s="40"/>
      <c r="W56" s="40"/>
      <c r="X56" s="40" t="str">
        <f t="shared" si="19"/>
        <v>2000SC</v>
      </c>
      <c r="Y56" s="40">
        <v>1</v>
      </c>
      <c r="Z56" s="40">
        <f t="shared" si="20"/>
        <v>2</v>
      </c>
      <c r="AA56" s="40">
        <f t="shared" si="20"/>
        <v>3</v>
      </c>
      <c r="AB56" s="40">
        <f t="shared" si="20"/>
        <v>4</v>
      </c>
      <c r="AC56" s="40">
        <f t="shared" si="20"/>
        <v>5</v>
      </c>
      <c r="AD56" s="40"/>
      <c r="AE56" s="40"/>
      <c r="AF56" s="40"/>
      <c r="AG56" s="40"/>
      <c r="AH56" s="40"/>
      <c r="AI56" s="40" t="str">
        <f t="shared" si="21"/>
        <v>2000SC</v>
      </c>
      <c r="AJ56" s="40">
        <v>3</v>
      </c>
      <c r="AK56" s="40">
        <f t="shared" si="22"/>
        <v>4</v>
      </c>
      <c r="AL56" s="40">
        <f t="shared" si="22"/>
        <v>5</v>
      </c>
      <c r="AM56" s="40">
        <f t="shared" si="22"/>
        <v>1</v>
      </c>
      <c r="AN56" s="40">
        <f t="shared" si="22"/>
        <v>2</v>
      </c>
      <c r="AO56" s="40"/>
      <c r="AP56" s="40"/>
      <c r="AQ56" s="40"/>
      <c r="AR56" s="40"/>
      <c r="AS56" s="40"/>
      <c r="AT56" s="40" t="s">
        <v>152</v>
      </c>
      <c r="AU56" s="40">
        <v>2</v>
      </c>
      <c r="AV56" s="40">
        <f t="shared" si="23"/>
        <v>3</v>
      </c>
      <c r="AW56" s="40">
        <f t="shared" si="24"/>
        <v>4</v>
      </c>
      <c r="AX56" s="40">
        <f t="shared" si="25"/>
        <v>5</v>
      </c>
      <c r="AY56" s="40">
        <f t="shared" si="26"/>
        <v>6</v>
      </c>
      <c r="AZ56" s="40">
        <f t="shared" si="27"/>
        <v>1</v>
      </c>
      <c r="BA56" s="40" t="str">
        <f t="shared" si="28"/>
        <v/>
      </c>
      <c r="BB56" s="40" t="str">
        <f t="shared" si="29"/>
        <v/>
      </c>
      <c r="BC56" s="40" t="str">
        <f t="shared" si="30"/>
        <v/>
      </c>
      <c r="BD56" s="40" t="str">
        <f t="shared" si="31"/>
        <v/>
      </c>
      <c r="BE56" s="40" t="str">
        <f t="shared" si="32"/>
        <v>2000SC</v>
      </c>
      <c r="BF56" s="40">
        <v>4</v>
      </c>
      <c r="BG56" s="40">
        <f t="shared" si="33"/>
        <v>5</v>
      </c>
      <c r="BH56" s="40">
        <f t="shared" si="34"/>
        <v>6</v>
      </c>
      <c r="BI56" s="40">
        <f t="shared" si="35"/>
        <v>1</v>
      </c>
      <c r="BJ56" s="40">
        <f t="shared" si="36"/>
        <v>2</v>
      </c>
      <c r="BK56" s="40">
        <f t="shared" si="37"/>
        <v>3</v>
      </c>
      <c r="BL56" s="40" t="str">
        <f t="shared" si="38"/>
        <v/>
      </c>
      <c r="BM56" s="40" t="str">
        <f t="shared" si="39"/>
        <v/>
      </c>
      <c r="BN56" s="40" t="str">
        <f t="shared" si="40"/>
        <v/>
      </c>
      <c r="BO56" s="40" t="str">
        <f t="shared" si="41"/>
        <v/>
      </c>
      <c r="BP56" s="40" t="str">
        <f t="shared" si="42"/>
        <v>2000SC</v>
      </c>
      <c r="BQ56" s="40">
        <v>6</v>
      </c>
      <c r="BR56" s="40">
        <f t="shared" si="43"/>
        <v>1</v>
      </c>
      <c r="BS56" s="40">
        <f t="shared" si="44"/>
        <v>2</v>
      </c>
      <c r="BT56" s="40">
        <f t="shared" si="45"/>
        <v>3</v>
      </c>
      <c r="BU56" s="40">
        <f t="shared" si="46"/>
        <v>4</v>
      </c>
      <c r="BV56" s="40">
        <f t="shared" si="47"/>
        <v>5</v>
      </c>
      <c r="BW56" s="40" t="str">
        <f t="shared" si="48"/>
        <v/>
      </c>
      <c r="BX56" s="40" t="str">
        <f t="shared" si="49"/>
        <v/>
      </c>
      <c r="BY56" s="40" t="str">
        <f t="shared" si="50"/>
        <v/>
      </c>
      <c r="BZ56" s="40" t="str">
        <f t="shared" si="51"/>
        <v/>
      </c>
      <c r="CA56" s="40" t="str">
        <f t="shared" si="52"/>
        <v>2000SC</v>
      </c>
      <c r="CB56" s="40">
        <v>3</v>
      </c>
      <c r="CC56" s="40">
        <f t="shared" si="53"/>
        <v>4</v>
      </c>
      <c r="CD56" s="40">
        <f t="shared" si="54"/>
        <v>5</v>
      </c>
      <c r="CE56" s="40">
        <f t="shared" si="55"/>
        <v>6</v>
      </c>
      <c r="CF56" s="40">
        <f t="shared" si="56"/>
        <v>1</v>
      </c>
      <c r="CG56" s="40">
        <f t="shared" si="57"/>
        <v>2</v>
      </c>
      <c r="CH56" s="40" t="str">
        <f t="shared" si="58"/>
        <v/>
      </c>
      <c r="CI56" s="40" t="str">
        <f t="shared" si="59"/>
        <v/>
      </c>
      <c r="CJ56" s="40" t="str">
        <f t="shared" si="60"/>
        <v/>
      </c>
      <c r="CK56" s="40" t="str">
        <f t="shared" si="61"/>
        <v/>
      </c>
      <c r="CL56" s="40" t="s">
        <v>152</v>
      </c>
      <c r="CM56" s="40">
        <v>5</v>
      </c>
      <c r="CN56" s="40">
        <f t="shared" si="62"/>
        <v>6</v>
      </c>
      <c r="CO56" s="40">
        <f t="shared" si="63"/>
        <v>7</v>
      </c>
      <c r="CP56" s="40">
        <f t="shared" si="64"/>
        <v>1</v>
      </c>
      <c r="CQ56" s="40">
        <f t="shared" si="65"/>
        <v>2</v>
      </c>
      <c r="CR56" s="40">
        <f t="shared" si="66"/>
        <v>3</v>
      </c>
      <c r="CS56" s="40">
        <f t="shared" si="67"/>
        <v>4</v>
      </c>
      <c r="CT56" s="40" t="str">
        <f t="shared" si="68"/>
        <v/>
      </c>
      <c r="CU56" s="40" t="str">
        <f t="shared" si="69"/>
        <v/>
      </c>
      <c r="CV56" s="40" t="str">
        <f t="shared" si="70"/>
        <v/>
      </c>
      <c r="CW56" s="40" t="str">
        <f t="shared" si="71"/>
        <v>2000SC</v>
      </c>
      <c r="CX56" s="40">
        <v>6</v>
      </c>
      <c r="CY56" s="40">
        <f t="shared" si="72"/>
        <v>7</v>
      </c>
      <c r="CZ56" s="40">
        <f t="shared" si="73"/>
        <v>1</v>
      </c>
      <c r="DA56" s="40">
        <f t="shared" si="74"/>
        <v>2</v>
      </c>
      <c r="DB56" s="40">
        <f t="shared" si="75"/>
        <v>3</v>
      </c>
      <c r="DC56" s="40">
        <f t="shared" si="76"/>
        <v>4</v>
      </c>
      <c r="DD56" s="40">
        <f t="shared" si="77"/>
        <v>5</v>
      </c>
      <c r="DE56" s="40" t="str">
        <f t="shared" si="78"/>
        <v/>
      </c>
      <c r="DF56" s="40" t="str">
        <f t="shared" si="79"/>
        <v/>
      </c>
      <c r="DG56" s="40" t="str">
        <f t="shared" si="80"/>
        <v/>
      </c>
      <c r="DH56" s="40" t="str">
        <f t="shared" si="81"/>
        <v>2000SC</v>
      </c>
      <c r="DI56" s="40">
        <v>3</v>
      </c>
      <c r="DJ56" s="40">
        <f t="shared" si="82"/>
        <v>4</v>
      </c>
      <c r="DK56" s="40">
        <f t="shared" si="83"/>
        <v>5</v>
      </c>
      <c r="DL56" s="40">
        <f t="shared" si="84"/>
        <v>6</v>
      </c>
      <c r="DM56" s="40">
        <f t="shared" si="85"/>
        <v>7</v>
      </c>
      <c r="DN56" s="40">
        <f t="shared" si="86"/>
        <v>1</v>
      </c>
      <c r="DO56" s="40">
        <f t="shared" si="87"/>
        <v>2</v>
      </c>
      <c r="DP56" s="40" t="str">
        <f t="shared" si="88"/>
        <v/>
      </c>
      <c r="DQ56" s="40" t="str">
        <f t="shared" si="89"/>
        <v/>
      </c>
      <c r="DR56" s="40" t="str">
        <f t="shared" si="90"/>
        <v/>
      </c>
      <c r="DS56" s="40" t="str">
        <f t="shared" si="91"/>
        <v>2000SC</v>
      </c>
      <c r="DT56" s="40">
        <v>1</v>
      </c>
      <c r="DU56" s="40">
        <f t="shared" si="92"/>
        <v>2</v>
      </c>
      <c r="DV56" s="40">
        <f t="shared" si="93"/>
        <v>3</v>
      </c>
      <c r="DW56" s="40">
        <f t="shared" si="94"/>
        <v>4</v>
      </c>
      <c r="DX56" s="40">
        <f t="shared" si="95"/>
        <v>5</v>
      </c>
      <c r="DY56" s="40">
        <f t="shared" si="96"/>
        <v>6</v>
      </c>
      <c r="DZ56" s="40">
        <f t="shared" si="97"/>
        <v>7</v>
      </c>
      <c r="EA56" s="40" t="str">
        <f t="shared" si="98"/>
        <v/>
      </c>
      <c r="EB56" s="40" t="str">
        <f t="shared" si="99"/>
        <v/>
      </c>
      <c r="EC56" s="40" t="str">
        <f t="shared" si="100"/>
        <v/>
      </c>
      <c r="ED56" s="40" t="s">
        <v>152</v>
      </c>
      <c r="EE56" s="40">
        <v>3</v>
      </c>
      <c r="EF56" s="40">
        <f t="shared" si="101"/>
        <v>4</v>
      </c>
      <c r="EG56" s="40">
        <f t="shared" si="102"/>
        <v>5</v>
      </c>
      <c r="EH56" s="40">
        <f t="shared" si="103"/>
        <v>6</v>
      </c>
      <c r="EI56" s="40">
        <f t="shared" si="104"/>
        <v>7</v>
      </c>
      <c r="EJ56" s="40">
        <f t="shared" si="105"/>
        <v>8</v>
      </c>
      <c r="EK56" s="40">
        <f t="shared" si="106"/>
        <v>1</v>
      </c>
      <c r="EL56" s="40">
        <f t="shared" si="107"/>
        <v>2</v>
      </c>
      <c r="EM56" s="40" t="str">
        <f t="shared" si="108"/>
        <v/>
      </c>
      <c r="EN56" s="40" t="str">
        <f t="shared" si="109"/>
        <v/>
      </c>
      <c r="EO56" s="40" t="str">
        <f t="shared" si="110"/>
        <v>2000SC</v>
      </c>
      <c r="EP56" s="40">
        <v>8</v>
      </c>
      <c r="EQ56" s="40">
        <f t="shared" si="111"/>
        <v>1</v>
      </c>
      <c r="ER56" s="40">
        <f t="shared" si="112"/>
        <v>2</v>
      </c>
      <c r="ES56" s="40">
        <f t="shared" si="113"/>
        <v>3</v>
      </c>
      <c r="ET56" s="40">
        <f t="shared" si="114"/>
        <v>4</v>
      </c>
      <c r="EU56" s="40">
        <f t="shared" si="115"/>
        <v>5</v>
      </c>
      <c r="EV56" s="40">
        <f t="shared" si="116"/>
        <v>6</v>
      </c>
      <c r="EW56" s="40">
        <f t="shared" si="117"/>
        <v>7</v>
      </c>
      <c r="EX56" s="40" t="str">
        <f t="shared" si="118"/>
        <v/>
      </c>
      <c r="EY56" s="40" t="str">
        <f t="shared" si="119"/>
        <v/>
      </c>
      <c r="EZ56" s="40" t="str">
        <f t="shared" si="120"/>
        <v>2000SC</v>
      </c>
      <c r="FA56" s="40">
        <v>2</v>
      </c>
      <c r="FB56" s="40">
        <f t="shared" si="121"/>
        <v>3</v>
      </c>
      <c r="FC56" s="40">
        <f t="shared" si="122"/>
        <v>4</v>
      </c>
      <c r="FD56" s="40">
        <f t="shared" si="123"/>
        <v>5</v>
      </c>
      <c r="FE56" s="40">
        <f t="shared" si="124"/>
        <v>6</v>
      </c>
      <c r="FF56" s="40">
        <f t="shared" si="125"/>
        <v>7</v>
      </c>
      <c r="FG56" s="40">
        <f t="shared" si="126"/>
        <v>8</v>
      </c>
      <c r="FH56" s="40">
        <f t="shared" si="127"/>
        <v>1</v>
      </c>
      <c r="FI56" s="40" t="str">
        <f t="shared" si="128"/>
        <v/>
      </c>
      <c r="FJ56" s="40" t="str">
        <f t="shared" si="129"/>
        <v/>
      </c>
      <c r="FK56" s="40" t="str">
        <f t="shared" si="130"/>
        <v>2000SC</v>
      </c>
      <c r="FL56" s="40">
        <v>6</v>
      </c>
      <c r="FM56" s="40">
        <f t="shared" si="131"/>
        <v>7</v>
      </c>
      <c r="FN56" s="40">
        <f t="shared" si="132"/>
        <v>8</v>
      </c>
      <c r="FO56" s="40">
        <f t="shared" si="133"/>
        <v>1</v>
      </c>
      <c r="FP56" s="40">
        <f t="shared" si="134"/>
        <v>2</v>
      </c>
      <c r="FQ56" s="40">
        <f t="shared" si="135"/>
        <v>3</v>
      </c>
      <c r="FR56" s="40">
        <f t="shared" si="136"/>
        <v>4</v>
      </c>
      <c r="FS56" s="40">
        <f t="shared" si="137"/>
        <v>5</v>
      </c>
      <c r="FT56" s="40" t="str">
        <f t="shared" si="138"/>
        <v/>
      </c>
      <c r="FU56" s="40" t="str">
        <f t="shared" si="139"/>
        <v/>
      </c>
    </row>
    <row r="57" spans="2:177" hidden="1">
      <c r="B57" s="40" t="s">
        <v>153</v>
      </c>
      <c r="C57" s="40">
        <v>2</v>
      </c>
      <c r="D57" s="40">
        <v>3</v>
      </c>
      <c r="E57" s="40">
        <v>4</v>
      </c>
      <c r="F57" s="40">
        <v>5</v>
      </c>
      <c r="G57" s="40">
        <v>1</v>
      </c>
      <c r="H57" s="40"/>
      <c r="I57" s="40"/>
      <c r="J57" s="40"/>
      <c r="K57" s="40"/>
      <c r="L57" s="40"/>
      <c r="M57" s="40" t="str">
        <f t="shared" si="17"/>
        <v>3000SC</v>
      </c>
      <c r="N57" s="40">
        <v>4</v>
      </c>
      <c r="O57" s="40">
        <f t="shared" si="18"/>
        <v>5</v>
      </c>
      <c r="P57" s="40">
        <f t="shared" si="18"/>
        <v>1</v>
      </c>
      <c r="Q57" s="40">
        <f t="shared" si="18"/>
        <v>2</v>
      </c>
      <c r="R57" s="40">
        <f t="shared" si="18"/>
        <v>3</v>
      </c>
      <c r="S57" s="40"/>
      <c r="T57" s="40"/>
      <c r="U57" s="40"/>
      <c r="V57" s="40"/>
      <c r="W57" s="40"/>
      <c r="X57" s="40" t="str">
        <f t="shared" si="19"/>
        <v>3000SC</v>
      </c>
      <c r="Y57" s="40">
        <v>1</v>
      </c>
      <c r="Z57" s="40">
        <f t="shared" si="20"/>
        <v>2</v>
      </c>
      <c r="AA57" s="40">
        <f t="shared" si="20"/>
        <v>3</v>
      </c>
      <c r="AB57" s="40">
        <f t="shared" si="20"/>
        <v>4</v>
      </c>
      <c r="AC57" s="40">
        <f t="shared" si="20"/>
        <v>5</v>
      </c>
      <c r="AD57" s="40"/>
      <c r="AE57" s="40"/>
      <c r="AF57" s="40"/>
      <c r="AG57" s="40"/>
      <c r="AH57" s="40"/>
      <c r="AI57" s="40" t="str">
        <f t="shared" si="21"/>
        <v>3000SC</v>
      </c>
      <c r="AJ57" s="40">
        <v>3</v>
      </c>
      <c r="AK57" s="40">
        <f t="shared" si="22"/>
        <v>4</v>
      </c>
      <c r="AL57" s="40">
        <f t="shared" si="22"/>
        <v>5</v>
      </c>
      <c r="AM57" s="40">
        <f t="shared" si="22"/>
        <v>1</v>
      </c>
      <c r="AN57" s="40">
        <f t="shared" si="22"/>
        <v>2</v>
      </c>
      <c r="AO57" s="40"/>
      <c r="AP57" s="40"/>
      <c r="AQ57" s="40"/>
      <c r="AR57" s="40"/>
      <c r="AS57" s="40"/>
      <c r="AT57" s="40" t="s">
        <v>153</v>
      </c>
      <c r="AU57" s="40">
        <v>2</v>
      </c>
      <c r="AV57" s="40">
        <f t="shared" si="23"/>
        <v>3</v>
      </c>
      <c r="AW57" s="40">
        <f t="shared" si="24"/>
        <v>4</v>
      </c>
      <c r="AX57" s="40">
        <f t="shared" si="25"/>
        <v>5</v>
      </c>
      <c r="AY57" s="40">
        <f t="shared" si="26"/>
        <v>6</v>
      </c>
      <c r="AZ57" s="40">
        <f t="shared" si="27"/>
        <v>1</v>
      </c>
      <c r="BA57" s="40" t="str">
        <f t="shared" si="28"/>
        <v/>
      </c>
      <c r="BB57" s="40" t="str">
        <f t="shared" si="29"/>
        <v/>
      </c>
      <c r="BC57" s="40" t="str">
        <f t="shared" si="30"/>
        <v/>
      </c>
      <c r="BD57" s="40" t="str">
        <f t="shared" si="31"/>
        <v/>
      </c>
      <c r="BE57" s="40" t="str">
        <f t="shared" si="32"/>
        <v>3000SC</v>
      </c>
      <c r="BF57" s="40">
        <v>4</v>
      </c>
      <c r="BG57" s="40">
        <f t="shared" si="33"/>
        <v>5</v>
      </c>
      <c r="BH57" s="40">
        <f t="shared" si="34"/>
        <v>6</v>
      </c>
      <c r="BI57" s="40">
        <f t="shared" si="35"/>
        <v>1</v>
      </c>
      <c r="BJ57" s="40">
        <f t="shared" si="36"/>
        <v>2</v>
      </c>
      <c r="BK57" s="40">
        <f t="shared" si="37"/>
        <v>3</v>
      </c>
      <c r="BL57" s="40" t="str">
        <f t="shared" si="38"/>
        <v/>
      </c>
      <c r="BM57" s="40" t="str">
        <f t="shared" si="39"/>
        <v/>
      </c>
      <c r="BN57" s="40" t="str">
        <f t="shared" si="40"/>
        <v/>
      </c>
      <c r="BO57" s="40" t="str">
        <f t="shared" si="41"/>
        <v/>
      </c>
      <c r="BP57" s="40" t="str">
        <f t="shared" si="42"/>
        <v>3000SC</v>
      </c>
      <c r="BQ57" s="40">
        <v>6</v>
      </c>
      <c r="BR57" s="40">
        <f t="shared" si="43"/>
        <v>1</v>
      </c>
      <c r="BS57" s="40">
        <f t="shared" si="44"/>
        <v>2</v>
      </c>
      <c r="BT57" s="40">
        <f t="shared" si="45"/>
        <v>3</v>
      </c>
      <c r="BU57" s="40">
        <f t="shared" si="46"/>
        <v>4</v>
      </c>
      <c r="BV57" s="40">
        <f t="shared" si="47"/>
        <v>5</v>
      </c>
      <c r="BW57" s="40" t="str">
        <f t="shared" si="48"/>
        <v/>
      </c>
      <c r="BX57" s="40" t="str">
        <f t="shared" si="49"/>
        <v/>
      </c>
      <c r="BY57" s="40" t="str">
        <f t="shared" si="50"/>
        <v/>
      </c>
      <c r="BZ57" s="40" t="str">
        <f t="shared" si="51"/>
        <v/>
      </c>
      <c r="CA57" s="40" t="str">
        <f t="shared" si="52"/>
        <v>3000SC</v>
      </c>
      <c r="CB57" s="40">
        <v>3</v>
      </c>
      <c r="CC57" s="40">
        <f t="shared" si="53"/>
        <v>4</v>
      </c>
      <c r="CD57" s="40">
        <f t="shared" si="54"/>
        <v>5</v>
      </c>
      <c r="CE57" s="40">
        <f t="shared" si="55"/>
        <v>6</v>
      </c>
      <c r="CF57" s="40">
        <f t="shared" si="56"/>
        <v>1</v>
      </c>
      <c r="CG57" s="40">
        <f t="shared" si="57"/>
        <v>2</v>
      </c>
      <c r="CH57" s="40" t="str">
        <f t="shared" si="58"/>
        <v/>
      </c>
      <c r="CI57" s="40" t="str">
        <f t="shared" si="59"/>
        <v/>
      </c>
      <c r="CJ57" s="40" t="str">
        <f t="shared" si="60"/>
        <v/>
      </c>
      <c r="CK57" s="40" t="str">
        <f t="shared" si="61"/>
        <v/>
      </c>
      <c r="CL57" s="40" t="s">
        <v>153</v>
      </c>
      <c r="CM57" s="40">
        <v>5</v>
      </c>
      <c r="CN57" s="40">
        <f t="shared" si="62"/>
        <v>6</v>
      </c>
      <c r="CO57" s="40">
        <f t="shared" si="63"/>
        <v>7</v>
      </c>
      <c r="CP57" s="40">
        <f t="shared" si="64"/>
        <v>1</v>
      </c>
      <c r="CQ57" s="40">
        <f t="shared" si="65"/>
        <v>2</v>
      </c>
      <c r="CR57" s="40">
        <f t="shared" si="66"/>
        <v>3</v>
      </c>
      <c r="CS57" s="40">
        <f t="shared" si="67"/>
        <v>4</v>
      </c>
      <c r="CT57" s="40" t="str">
        <f t="shared" si="68"/>
        <v/>
      </c>
      <c r="CU57" s="40" t="str">
        <f t="shared" si="69"/>
        <v/>
      </c>
      <c r="CV57" s="40" t="str">
        <f t="shared" si="70"/>
        <v/>
      </c>
      <c r="CW57" s="40" t="str">
        <f t="shared" si="71"/>
        <v>3000SC</v>
      </c>
      <c r="CX57" s="40">
        <v>6</v>
      </c>
      <c r="CY57" s="40">
        <f t="shared" si="72"/>
        <v>7</v>
      </c>
      <c r="CZ57" s="40">
        <f t="shared" si="73"/>
        <v>1</v>
      </c>
      <c r="DA57" s="40">
        <f t="shared" si="74"/>
        <v>2</v>
      </c>
      <c r="DB57" s="40">
        <f t="shared" si="75"/>
        <v>3</v>
      </c>
      <c r="DC57" s="40">
        <f t="shared" si="76"/>
        <v>4</v>
      </c>
      <c r="DD57" s="40">
        <f t="shared" si="77"/>
        <v>5</v>
      </c>
      <c r="DE57" s="40" t="str">
        <f t="shared" si="78"/>
        <v/>
      </c>
      <c r="DF57" s="40" t="str">
        <f t="shared" si="79"/>
        <v/>
      </c>
      <c r="DG57" s="40" t="str">
        <f t="shared" si="80"/>
        <v/>
      </c>
      <c r="DH57" s="40" t="str">
        <f t="shared" si="81"/>
        <v>3000SC</v>
      </c>
      <c r="DI57" s="40">
        <v>3</v>
      </c>
      <c r="DJ57" s="40">
        <f t="shared" si="82"/>
        <v>4</v>
      </c>
      <c r="DK57" s="40">
        <f t="shared" si="83"/>
        <v>5</v>
      </c>
      <c r="DL57" s="40">
        <f t="shared" si="84"/>
        <v>6</v>
      </c>
      <c r="DM57" s="40">
        <f t="shared" si="85"/>
        <v>7</v>
      </c>
      <c r="DN57" s="40">
        <f t="shared" si="86"/>
        <v>1</v>
      </c>
      <c r="DO57" s="40">
        <f t="shared" si="87"/>
        <v>2</v>
      </c>
      <c r="DP57" s="40" t="str">
        <f t="shared" si="88"/>
        <v/>
      </c>
      <c r="DQ57" s="40" t="str">
        <f t="shared" si="89"/>
        <v/>
      </c>
      <c r="DR57" s="40" t="str">
        <f t="shared" si="90"/>
        <v/>
      </c>
      <c r="DS57" s="40" t="str">
        <f t="shared" si="91"/>
        <v>3000SC</v>
      </c>
      <c r="DT57" s="40">
        <v>1</v>
      </c>
      <c r="DU57" s="40">
        <f t="shared" si="92"/>
        <v>2</v>
      </c>
      <c r="DV57" s="40">
        <f t="shared" si="93"/>
        <v>3</v>
      </c>
      <c r="DW57" s="40">
        <f t="shared" si="94"/>
        <v>4</v>
      </c>
      <c r="DX57" s="40">
        <f t="shared" si="95"/>
        <v>5</v>
      </c>
      <c r="DY57" s="40">
        <f t="shared" si="96"/>
        <v>6</v>
      </c>
      <c r="DZ57" s="40">
        <f t="shared" si="97"/>
        <v>7</v>
      </c>
      <c r="EA57" s="40" t="str">
        <f t="shared" si="98"/>
        <v/>
      </c>
      <c r="EB57" s="40" t="str">
        <f t="shared" si="99"/>
        <v/>
      </c>
      <c r="EC57" s="40" t="str">
        <f t="shared" si="100"/>
        <v/>
      </c>
      <c r="ED57" s="40" t="s">
        <v>153</v>
      </c>
      <c r="EE57" s="40">
        <v>3</v>
      </c>
      <c r="EF57" s="40">
        <f t="shared" si="101"/>
        <v>4</v>
      </c>
      <c r="EG57" s="40">
        <f t="shared" si="102"/>
        <v>5</v>
      </c>
      <c r="EH57" s="40">
        <f t="shared" si="103"/>
        <v>6</v>
      </c>
      <c r="EI57" s="40">
        <f t="shared" si="104"/>
        <v>7</v>
      </c>
      <c r="EJ57" s="40">
        <f t="shared" si="105"/>
        <v>8</v>
      </c>
      <c r="EK57" s="40">
        <f t="shared" si="106"/>
        <v>1</v>
      </c>
      <c r="EL57" s="40">
        <f t="shared" si="107"/>
        <v>2</v>
      </c>
      <c r="EM57" s="40" t="str">
        <f t="shared" si="108"/>
        <v/>
      </c>
      <c r="EN57" s="40" t="str">
        <f t="shared" si="109"/>
        <v/>
      </c>
      <c r="EO57" s="40" t="str">
        <f t="shared" si="110"/>
        <v>3000SC</v>
      </c>
      <c r="EP57" s="40">
        <v>8</v>
      </c>
      <c r="EQ57" s="40">
        <f t="shared" si="111"/>
        <v>1</v>
      </c>
      <c r="ER57" s="40">
        <f t="shared" si="112"/>
        <v>2</v>
      </c>
      <c r="ES57" s="40">
        <f t="shared" si="113"/>
        <v>3</v>
      </c>
      <c r="ET57" s="40">
        <f t="shared" si="114"/>
        <v>4</v>
      </c>
      <c r="EU57" s="40">
        <f t="shared" si="115"/>
        <v>5</v>
      </c>
      <c r="EV57" s="40">
        <f t="shared" si="116"/>
        <v>6</v>
      </c>
      <c r="EW57" s="40">
        <f t="shared" si="117"/>
        <v>7</v>
      </c>
      <c r="EX57" s="40" t="str">
        <f t="shared" si="118"/>
        <v/>
      </c>
      <c r="EY57" s="40" t="str">
        <f t="shared" si="119"/>
        <v/>
      </c>
      <c r="EZ57" s="40" t="str">
        <f t="shared" si="120"/>
        <v>3000SC</v>
      </c>
      <c r="FA57" s="40">
        <v>2</v>
      </c>
      <c r="FB57" s="40">
        <f t="shared" si="121"/>
        <v>3</v>
      </c>
      <c r="FC57" s="40">
        <f t="shared" si="122"/>
        <v>4</v>
      </c>
      <c r="FD57" s="40">
        <f t="shared" si="123"/>
        <v>5</v>
      </c>
      <c r="FE57" s="40">
        <f t="shared" si="124"/>
        <v>6</v>
      </c>
      <c r="FF57" s="40">
        <f t="shared" si="125"/>
        <v>7</v>
      </c>
      <c r="FG57" s="40">
        <f t="shared" si="126"/>
        <v>8</v>
      </c>
      <c r="FH57" s="40">
        <f t="shared" si="127"/>
        <v>1</v>
      </c>
      <c r="FI57" s="40" t="str">
        <f t="shared" si="128"/>
        <v/>
      </c>
      <c r="FJ57" s="40" t="str">
        <f t="shared" si="129"/>
        <v/>
      </c>
      <c r="FK57" s="40" t="str">
        <f t="shared" si="130"/>
        <v>3000SC</v>
      </c>
      <c r="FL57" s="40">
        <v>6</v>
      </c>
      <c r="FM57" s="40">
        <f t="shared" si="131"/>
        <v>7</v>
      </c>
      <c r="FN57" s="40">
        <f t="shared" si="132"/>
        <v>8</v>
      </c>
      <c r="FO57" s="40">
        <f t="shared" si="133"/>
        <v>1</v>
      </c>
      <c r="FP57" s="40">
        <f t="shared" si="134"/>
        <v>2</v>
      </c>
      <c r="FQ57" s="40">
        <f t="shared" si="135"/>
        <v>3</v>
      </c>
      <c r="FR57" s="40">
        <f t="shared" si="136"/>
        <v>4</v>
      </c>
      <c r="FS57" s="40">
        <f t="shared" si="137"/>
        <v>5</v>
      </c>
      <c r="FT57" s="40" t="str">
        <f t="shared" si="138"/>
        <v/>
      </c>
      <c r="FU57" s="40" t="str">
        <f t="shared" si="139"/>
        <v/>
      </c>
    </row>
    <row r="58" spans="2:177" hidden="1">
      <c r="B58" s="40" t="s">
        <v>154</v>
      </c>
      <c r="C58" s="40">
        <v>3</v>
      </c>
      <c r="D58" s="40">
        <v>4</v>
      </c>
      <c r="E58" s="40">
        <v>5</v>
      </c>
      <c r="F58" s="40">
        <v>1</v>
      </c>
      <c r="G58" s="40">
        <v>2</v>
      </c>
      <c r="H58" s="40"/>
      <c r="I58" s="40"/>
      <c r="J58" s="40"/>
      <c r="K58" s="40"/>
      <c r="L58" s="40"/>
      <c r="M58" s="40" t="str">
        <f t="shared" si="17"/>
        <v>100H</v>
      </c>
      <c r="N58" s="40">
        <v>5</v>
      </c>
      <c r="O58" s="40">
        <f t="shared" si="18"/>
        <v>1</v>
      </c>
      <c r="P58" s="40">
        <f t="shared" si="18"/>
        <v>2</v>
      </c>
      <c r="Q58" s="40">
        <f t="shared" si="18"/>
        <v>3</v>
      </c>
      <c r="R58" s="40">
        <f t="shared" si="18"/>
        <v>4</v>
      </c>
      <c r="S58" s="40"/>
      <c r="T58" s="40"/>
      <c r="U58" s="40"/>
      <c r="V58" s="40"/>
      <c r="W58" s="40"/>
      <c r="X58" s="40" t="str">
        <f t="shared" si="19"/>
        <v>100H</v>
      </c>
      <c r="Y58" s="40">
        <v>1</v>
      </c>
      <c r="Z58" s="40">
        <f t="shared" si="20"/>
        <v>2</v>
      </c>
      <c r="AA58" s="40">
        <f t="shared" si="20"/>
        <v>3</v>
      </c>
      <c r="AB58" s="40">
        <f t="shared" si="20"/>
        <v>4</v>
      </c>
      <c r="AC58" s="40">
        <f t="shared" si="20"/>
        <v>5</v>
      </c>
      <c r="AD58" s="40"/>
      <c r="AE58" s="40"/>
      <c r="AF58" s="40"/>
      <c r="AG58" s="40"/>
      <c r="AH58" s="40"/>
      <c r="AI58" s="40" t="str">
        <f t="shared" si="21"/>
        <v>100H</v>
      </c>
      <c r="AJ58" s="40">
        <v>4</v>
      </c>
      <c r="AK58" s="40">
        <f t="shared" si="22"/>
        <v>5</v>
      </c>
      <c r="AL58" s="40">
        <f t="shared" si="22"/>
        <v>1</v>
      </c>
      <c r="AM58" s="40">
        <f t="shared" si="22"/>
        <v>2</v>
      </c>
      <c r="AN58" s="40">
        <f t="shared" si="22"/>
        <v>3</v>
      </c>
      <c r="AO58" s="40"/>
      <c r="AP58" s="40"/>
      <c r="AQ58" s="40"/>
      <c r="AR58" s="40"/>
      <c r="AS58" s="40"/>
      <c r="AT58" s="40" t="s">
        <v>154</v>
      </c>
      <c r="AU58" s="40">
        <v>3</v>
      </c>
      <c r="AV58" s="40">
        <f t="shared" si="23"/>
        <v>4</v>
      </c>
      <c r="AW58" s="40">
        <f t="shared" si="24"/>
        <v>5</v>
      </c>
      <c r="AX58" s="40">
        <f t="shared" si="25"/>
        <v>6</v>
      </c>
      <c r="AY58" s="40">
        <f t="shared" si="26"/>
        <v>1</v>
      </c>
      <c r="AZ58" s="40">
        <f t="shared" si="27"/>
        <v>2</v>
      </c>
      <c r="BA58" s="40" t="str">
        <f t="shared" si="28"/>
        <v/>
      </c>
      <c r="BB58" s="40" t="str">
        <f t="shared" si="29"/>
        <v/>
      </c>
      <c r="BC58" s="40" t="str">
        <f t="shared" si="30"/>
        <v/>
      </c>
      <c r="BD58" s="40" t="str">
        <f t="shared" si="31"/>
        <v/>
      </c>
      <c r="BE58" s="40" t="str">
        <f t="shared" si="32"/>
        <v>100H</v>
      </c>
      <c r="BF58" s="40">
        <v>5</v>
      </c>
      <c r="BG58" s="40">
        <f t="shared" si="33"/>
        <v>6</v>
      </c>
      <c r="BH58" s="40">
        <f t="shared" si="34"/>
        <v>1</v>
      </c>
      <c r="BI58" s="40">
        <f t="shared" si="35"/>
        <v>2</v>
      </c>
      <c r="BJ58" s="40">
        <f t="shared" si="36"/>
        <v>3</v>
      </c>
      <c r="BK58" s="40">
        <f t="shared" si="37"/>
        <v>4</v>
      </c>
      <c r="BL58" s="40" t="str">
        <f t="shared" si="38"/>
        <v/>
      </c>
      <c r="BM58" s="40" t="str">
        <f t="shared" si="39"/>
        <v/>
      </c>
      <c r="BN58" s="40" t="str">
        <f t="shared" si="40"/>
        <v/>
      </c>
      <c r="BO58" s="40" t="str">
        <f t="shared" si="41"/>
        <v/>
      </c>
      <c r="BP58" s="40" t="str">
        <f t="shared" si="42"/>
        <v>100H</v>
      </c>
      <c r="BQ58" s="40">
        <v>1</v>
      </c>
      <c r="BR58" s="40">
        <f t="shared" si="43"/>
        <v>2</v>
      </c>
      <c r="BS58" s="40">
        <f t="shared" si="44"/>
        <v>3</v>
      </c>
      <c r="BT58" s="40">
        <f t="shared" si="45"/>
        <v>4</v>
      </c>
      <c r="BU58" s="40">
        <f t="shared" si="46"/>
        <v>5</v>
      </c>
      <c r="BV58" s="40">
        <f t="shared" si="47"/>
        <v>6</v>
      </c>
      <c r="BW58" s="40" t="str">
        <f t="shared" si="48"/>
        <v/>
      </c>
      <c r="BX58" s="40" t="str">
        <f t="shared" si="49"/>
        <v/>
      </c>
      <c r="BY58" s="40" t="str">
        <f t="shared" si="50"/>
        <v/>
      </c>
      <c r="BZ58" s="40" t="str">
        <f t="shared" si="51"/>
        <v/>
      </c>
      <c r="CA58" s="40" t="str">
        <f t="shared" si="52"/>
        <v>100H</v>
      </c>
      <c r="CB58" s="40">
        <v>4</v>
      </c>
      <c r="CC58" s="40">
        <f t="shared" si="53"/>
        <v>5</v>
      </c>
      <c r="CD58" s="40">
        <f t="shared" si="54"/>
        <v>6</v>
      </c>
      <c r="CE58" s="40">
        <f t="shared" si="55"/>
        <v>1</v>
      </c>
      <c r="CF58" s="40">
        <f t="shared" si="56"/>
        <v>2</v>
      </c>
      <c r="CG58" s="40">
        <f t="shared" si="57"/>
        <v>3</v>
      </c>
      <c r="CH58" s="40" t="str">
        <f t="shared" si="58"/>
        <v/>
      </c>
      <c r="CI58" s="40" t="str">
        <f t="shared" si="59"/>
        <v/>
      </c>
      <c r="CJ58" s="40" t="str">
        <f t="shared" si="60"/>
        <v/>
      </c>
      <c r="CK58" s="40" t="str">
        <f t="shared" si="61"/>
        <v/>
      </c>
      <c r="CL58" s="40" t="s">
        <v>154</v>
      </c>
      <c r="CM58" s="40">
        <v>6</v>
      </c>
      <c r="CN58" s="40">
        <f t="shared" si="62"/>
        <v>7</v>
      </c>
      <c r="CO58" s="40">
        <f t="shared" si="63"/>
        <v>1</v>
      </c>
      <c r="CP58" s="40">
        <f t="shared" si="64"/>
        <v>2</v>
      </c>
      <c r="CQ58" s="40">
        <f t="shared" si="65"/>
        <v>3</v>
      </c>
      <c r="CR58" s="40">
        <f t="shared" si="66"/>
        <v>4</v>
      </c>
      <c r="CS58" s="40">
        <f t="shared" si="67"/>
        <v>5</v>
      </c>
      <c r="CT58" s="40" t="str">
        <f t="shared" si="68"/>
        <v/>
      </c>
      <c r="CU58" s="40" t="str">
        <f t="shared" si="69"/>
        <v/>
      </c>
      <c r="CV58" s="40" t="str">
        <f t="shared" si="70"/>
        <v/>
      </c>
      <c r="CW58" s="40" t="str">
        <f t="shared" si="71"/>
        <v>100H</v>
      </c>
      <c r="CX58" s="40">
        <v>7</v>
      </c>
      <c r="CY58" s="40">
        <f t="shared" si="72"/>
        <v>1</v>
      </c>
      <c r="CZ58" s="40">
        <f t="shared" si="73"/>
        <v>2</v>
      </c>
      <c r="DA58" s="40">
        <f t="shared" si="74"/>
        <v>3</v>
      </c>
      <c r="DB58" s="40">
        <f t="shared" si="75"/>
        <v>4</v>
      </c>
      <c r="DC58" s="40">
        <f t="shared" si="76"/>
        <v>5</v>
      </c>
      <c r="DD58" s="40">
        <f t="shared" si="77"/>
        <v>6</v>
      </c>
      <c r="DE58" s="40" t="str">
        <f t="shared" si="78"/>
        <v/>
      </c>
      <c r="DF58" s="40" t="str">
        <f t="shared" si="79"/>
        <v/>
      </c>
      <c r="DG58" s="40" t="str">
        <f t="shared" si="80"/>
        <v/>
      </c>
      <c r="DH58" s="40" t="str">
        <f t="shared" si="81"/>
        <v>100H</v>
      </c>
      <c r="DI58" s="40">
        <v>4</v>
      </c>
      <c r="DJ58" s="40">
        <f t="shared" si="82"/>
        <v>5</v>
      </c>
      <c r="DK58" s="40">
        <f t="shared" si="83"/>
        <v>6</v>
      </c>
      <c r="DL58" s="40">
        <f t="shared" si="84"/>
        <v>7</v>
      </c>
      <c r="DM58" s="40">
        <f t="shared" si="85"/>
        <v>1</v>
      </c>
      <c r="DN58" s="40">
        <f t="shared" si="86"/>
        <v>2</v>
      </c>
      <c r="DO58" s="40">
        <f t="shared" si="87"/>
        <v>3</v>
      </c>
      <c r="DP58" s="40" t="str">
        <f t="shared" si="88"/>
        <v/>
      </c>
      <c r="DQ58" s="40" t="str">
        <f t="shared" si="89"/>
        <v/>
      </c>
      <c r="DR58" s="40" t="str">
        <f t="shared" si="90"/>
        <v/>
      </c>
      <c r="DS58" s="40" t="str">
        <f t="shared" si="91"/>
        <v>100H</v>
      </c>
      <c r="DT58" s="40">
        <v>2</v>
      </c>
      <c r="DU58" s="40">
        <f t="shared" si="92"/>
        <v>3</v>
      </c>
      <c r="DV58" s="40">
        <f t="shared" si="93"/>
        <v>4</v>
      </c>
      <c r="DW58" s="40">
        <f t="shared" si="94"/>
        <v>5</v>
      </c>
      <c r="DX58" s="40">
        <f t="shared" si="95"/>
        <v>6</v>
      </c>
      <c r="DY58" s="40">
        <f t="shared" si="96"/>
        <v>7</v>
      </c>
      <c r="DZ58" s="40">
        <f t="shared" si="97"/>
        <v>1</v>
      </c>
      <c r="EA58" s="40" t="str">
        <f t="shared" si="98"/>
        <v/>
      </c>
      <c r="EB58" s="40" t="str">
        <f t="shared" si="99"/>
        <v/>
      </c>
      <c r="EC58" s="40" t="str">
        <f t="shared" si="100"/>
        <v/>
      </c>
      <c r="ED58" s="40" t="s">
        <v>154</v>
      </c>
      <c r="EE58" s="40">
        <v>4</v>
      </c>
      <c r="EF58" s="40">
        <f t="shared" si="101"/>
        <v>5</v>
      </c>
      <c r="EG58" s="40">
        <f t="shared" si="102"/>
        <v>6</v>
      </c>
      <c r="EH58" s="40">
        <f t="shared" si="103"/>
        <v>7</v>
      </c>
      <c r="EI58" s="40">
        <f t="shared" si="104"/>
        <v>8</v>
      </c>
      <c r="EJ58" s="40">
        <f t="shared" si="105"/>
        <v>1</v>
      </c>
      <c r="EK58" s="40">
        <f t="shared" si="106"/>
        <v>2</v>
      </c>
      <c r="EL58" s="40">
        <f t="shared" si="107"/>
        <v>3</v>
      </c>
      <c r="EM58" s="40" t="str">
        <f t="shared" si="108"/>
        <v/>
      </c>
      <c r="EN58" s="40" t="str">
        <f t="shared" si="109"/>
        <v/>
      </c>
      <c r="EO58" s="40" t="str">
        <f t="shared" si="110"/>
        <v>100H</v>
      </c>
      <c r="EP58" s="40">
        <v>1</v>
      </c>
      <c r="EQ58" s="40">
        <f t="shared" si="111"/>
        <v>2</v>
      </c>
      <c r="ER58" s="40">
        <f t="shared" si="112"/>
        <v>3</v>
      </c>
      <c r="ES58" s="40">
        <f t="shared" si="113"/>
        <v>4</v>
      </c>
      <c r="ET58" s="40">
        <f t="shared" si="114"/>
        <v>5</v>
      </c>
      <c r="EU58" s="40">
        <f t="shared" si="115"/>
        <v>6</v>
      </c>
      <c r="EV58" s="40">
        <f t="shared" si="116"/>
        <v>7</v>
      </c>
      <c r="EW58" s="40">
        <f t="shared" si="117"/>
        <v>8</v>
      </c>
      <c r="EX58" s="40" t="str">
        <f t="shared" si="118"/>
        <v/>
      </c>
      <c r="EY58" s="40" t="str">
        <f t="shared" si="119"/>
        <v/>
      </c>
      <c r="EZ58" s="40" t="str">
        <f t="shared" si="120"/>
        <v>100H</v>
      </c>
      <c r="FA58" s="40">
        <v>3</v>
      </c>
      <c r="FB58" s="40">
        <f t="shared" si="121"/>
        <v>4</v>
      </c>
      <c r="FC58" s="40">
        <f t="shared" si="122"/>
        <v>5</v>
      </c>
      <c r="FD58" s="40">
        <f t="shared" si="123"/>
        <v>6</v>
      </c>
      <c r="FE58" s="40">
        <f t="shared" si="124"/>
        <v>7</v>
      </c>
      <c r="FF58" s="40">
        <f t="shared" si="125"/>
        <v>8</v>
      </c>
      <c r="FG58" s="40">
        <f t="shared" si="126"/>
        <v>1</v>
      </c>
      <c r="FH58" s="40">
        <f t="shared" si="127"/>
        <v>2</v>
      </c>
      <c r="FI58" s="40" t="str">
        <f t="shared" si="128"/>
        <v/>
      </c>
      <c r="FJ58" s="40" t="str">
        <f t="shared" si="129"/>
        <v/>
      </c>
      <c r="FK58" s="40" t="str">
        <f t="shared" si="130"/>
        <v>100H</v>
      </c>
      <c r="FL58" s="40">
        <v>7</v>
      </c>
      <c r="FM58" s="40">
        <f t="shared" si="131"/>
        <v>8</v>
      </c>
      <c r="FN58" s="40">
        <f t="shared" si="132"/>
        <v>1</v>
      </c>
      <c r="FO58" s="40">
        <f t="shared" si="133"/>
        <v>2</v>
      </c>
      <c r="FP58" s="40">
        <f t="shared" si="134"/>
        <v>3</v>
      </c>
      <c r="FQ58" s="40">
        <f t="shared" si="135"/>
        <v>4</v>
      </c>
      <c r="FR58" s="40">
        <f t="shared" si="136"/>
        <v>5</v>
      </c>
      <c r="FS58" s="40">
        <f t="shared" si="137"/>
        <v>6</v>
      </c>
      <c r="FT58" s="40" t="str">
        <f t="shared" si="138"/>
        <v/>
      </c>
      <c r="FU58" s="40" t="str">
        <f t="shared" si="139"/>
        <v/>
      </c>
    </row>
    <row r="59" spans="2:177" hidden="1">
      <c r="B59" s="40" t="s">
        <v>155</v>
      </c>
      <c r="C59" s="40">
        <v>3</v>
      </c>
      <c r="D59" s="40">
        <v>4</v>
      </c>
      <c r="E59" s="40">
        <v>5</v>
      </c>
      <c r="F59" s="40">
        <v>1</v>
      </c>
      <c r="G59" s="40">
        <v>2</v>
      </c>
      <c r="H59" s="40"/>
      <c r="I59" s="40"/>
      <c r="J59" s="40"/>
      <c r="K59" s="40"/>
      <c r="L59" s="40"/>
      <c r="M59" s="40" t="str">
        <f t="shared" si="17"/>
        <v>110H</v>
      </c>
      <c r="N59" s="40">
        <v>5</v>
      </c>
      <c r="O59" s="40">
        <f t="shared" si="18"/>
        <v>1</v>
      </c>
      <c r="P59" s="40">
        <f t="shared" si="18"/>
        <v>2</v>
      </c>
      <c r="Q59" s="40">
        <f t="shared" si="18"/>
        <v>3</v>
      </c>
      <c r="R59" s="40">
        <f t="shared" si="18"/>
        <v>4</v>
      </c>
      <c r="S59" s="40"/>
      <c r="T59" s="40"/>
      <c r="U59" s="40"/>
      <c r="V59" s="40"/>
      <c r="W59" s="40"/>
      <c r="X59" s="40" t="str">
        <f t="shared" si="19"/>
        <v>110H</v>
      </c>
      <c r="Y59" s="40">
        <v>1</v>
      </c>
      <c r="Z59" s="40">
        <f t="shared" si="20"/>
        <v>2</v>
      </c>
      <c r="AA59" s="40">
        <f t="shared" si="20"/>
        <v>3</v>
      </c>
      <c r="AB59" s="40">
        <f t="shared" si="20"/>
        <v>4</v>
      </c>
      <c r="AC59" s="40">
        <f t="shared" si="20"/>
        <v>5</v>
      </c>
      <c r="AD59" s="40"/>
      <c r="AE59" s="40"/>
      <c r="AF59" s="40"/>
      <c r="AG59" s="40"/>
      <c r="AH59" s="40"/>
      <c r="AI59" s="40" t="str">
        <f t="shared" si="21"/>
        <v>110H</v>
      </c>
      <c r="AJ59" s="40">
        <v>4</v>
      </c>
      <c r="AK59" s="40">
        <f t="shared" si="22"/>
        <v>5</v>
      </c>
      <c r="AL59" s="40">
        <f t="shared" si="22"/>
        <v>1</v>
      </c>
      <c r="AM59" s="40">
        <f t="shared" si="22"/>
        <v>2</v>
      </c>
      <c r="AN59" s="40">
        <f t="shared" si="22"/>
        <v>3</v>
      </c>
      <c r="AO59" s="40"/>
      <c r="AP59" s="40"/>
      <c r="AQ59" s="40"/>
      <c r="AR59" s="40"/>
      <c r="AS59" s="40"/>
      <c r="AT59" s="40" t="s">
        <v>155</v>
      </c>
      <c r="AU59" s="40">
        <v>3</v>
      </c>
      <c r="AV59" s="40">
        <f t="shared" si="23"/>
        <v>4</v>
      </c>
      <c r="AW59" s="40">
        <f t="shared" si="24"/>
        <v>5</v>
      </c>
      <c r="AX59" s="40">
        <f t="shared" si="25"/>
        <v>6</v>
      </c>
      <c r="AY59" s="40">
        <f t="shared" si="26"/>
        <v>1</v>
      </c>
      <c r="AZ59" s="40">
        <f t="shared" si="27"/>
        <v>2</v>
      </c>
      <c r="BA59" s="40" t="str">
        <f t="shared" si="28"/>
        <v/>
      </c>
      <c r="BB59" s="40" t="str">
        <f t="shared" si="29"/>
        <v/>
      </c>
      <c r="BC59" s="40" t="str">
        <f t="shared" si="30"/>
        <v/>
      </c>
      <c r="BD59" s="40" t="str">
        <f t="shared" si="31"/>
        <v/>
      </c>
      <c r="BE59" s="40" t="str">
        <f t="shared" si="32"/>
        <v>110H</v>
      </c>
      <c r="BF59" s="40">
        <v>5</v>
      </c>
      <c r="BG59" s="40">
        <f t="shared" si="33"/>
        <v>6</v>
      </c>
      <c r="BH59" s="40">
        <f t="shared" si="34"/>
        <v>1</v>
      </c>
      <c r="BI59" s="40">
        <f t="shared" si="35"/>
        <v>2</v>
      </c>
      <c r="BJ59" s="40">
        <f t="shared" si="36"/>
        <v>3</v>
      </c>
      <c r="BK59" s="40">
        <f t="shared" si="37"/>
        <v>4</v>
      </c>
      <c r="BL59" s="40" t="str">
        <f t="shared" si="38"/>
        <v/>
      </c>
      <c r="BM59" s="40" t="str">
        <f t="shared" si="39"/>
        <v/>
      </c>
      <c r="BN59" s="40" t="str">
        <f t="shared" si="40"/>
        <v/>
      </c>
      <c r="BO59" s="40" t="str">
        <f t="shared" si="41"/>
        <v/>
      </c>
      <c r="BP59" s="40" t="str">
        <f t="shared" si="42"/>
        <v>110H</v>
      </c>
      <c r="BQ59" s="40">
        <v>1</v>
      </c>
      <c r="BR59" s="40">
        <f t="shared" si="43"/>
        <v>2</v>
      </c>
      <c r="BS59" s="40">
        <f t="shared" si="44"/>
        <v>3</v>
      </c>
      <c r="BT59" s="40">
        <f t="shared" si="45"/>
        <v>4</v>
      </c>
      <c r="BU59" s="40">
        <f t="shared" si="46"/>
        <v>5</v>
      </c>
      <c r="BV59" s="40">
        <f t="shared" si="47"/>
        <v>6</v>
      </c>
      <c r="BW59" s="40" t="str">
        <f t="shared" si="48"/>
        <v/>
      </c>
      <c r="BX59" s="40" t="str">
        <f t="shared" si="49"/>
        <v/>
      </c>
      <c r="BY59" s="40" t="str">
        <f t="shared" si="50"/>
        <v/>
      </c>
      <c r="BZ59" s="40" t="str">
        <f t="shared" si="51"/>
        <v/>
      </c>
      <c r="CA59" s="40" t="str">
        <f t="shared" si="52"/>
        <v>110H</v>
      </c>
      <c r="CB59" s="40">
        <v>4</v>
      </c>
      <c r="CC59" s="40">
        <f t="shared" si="53"/>
        <v>5</v>
      </c>
      <c r="CD59" s="40">
        <f t="shared" si="54"/>
        <v>6</v>
      </c>
      <c r="CE59" s="40">
        <f t="shared" si="55"/>
        <v>1</v>
      </c>
      <c r="CF59" s="40">
        <f t="shared" si="56"/>
        <v>2</v>
      </c>
      <c r="CG59" s="40">
        <f t="shared" si="57"/>
        <v>3</v>
      </c>
      <c r="CH59" s="40" t="str">
        <f t="shared" si="58"/>
        <v/>
      </c>
      <c r="CI59" s="40" t="str">
        <f t="shared" si="59"/>
        <v/>
      </c>
      <c r="CJ59" s="40" t="str">
        <f t="shared" si="60"/>
        <v/>
      </c>
      <c r="CK59" s="40" t="str">
        <f t="shared" si="61"/>
        <v/>
      </c>
      <c r="CL59" s="40" t="s">
        <v>155</v>
      </c>
      <c r="CM59" s="40">
        <v>6</v>
      </c>
      <c r="CN59" s="40">
        <f t="shared" si="62"/>
        <v>7</v>
      </c>
      <c r="CO59" s="40">
        <f t="shared" si="63"/>
        <v>1</v>
      </c>
      <c r="CP59" s="40">
        <f t="shared" si="64"/>
        <v>2</v>
      </c>
      <c r="CQ59" s="40">
        <f t="shared" si="65"/>
        <v>3</v>
      </c>
      <c r="CR59" s="40">
        <f t="shared" si="66"/>
        <v>4</v>
      </c>
      <c r="CS59" s="40">
        <f t="shared" si="67"/>
        <v>5</v>
      </c>
      <c r="CT59" s="40" t="str">
        <f t="shared" si="68"/>
        <v/>
      </c>
      <c r="CU59" s="40" t="str">
        <f t="shared" si="69"/>
        <v/>
      </c>
      <c r="CV59" s="40" t="str">
        <f t="shared" si="70"/>
        <v/>
      </c>
      <c r="CW59" s="40" t="str">
        <f t="shared" si="71"/>
        <v>110H</v>
      </c>
      <c r="CX59" s="40">
        <v>7</v>
      </c>
      <c r="CY59" s="40">
        <f t="shared" si="72"/>
        <v>1</v>
      </c>
      <c r="CZ59" s="40">
        <f t="shared" si="73"/>
        <v>2</v>
      </c>
      <c r="DA59" s="40">
        <f t="shared" si="74"/>
        <v>3</v>
      </c>
      <c r="DB59" s="40">
        <f t="shared" si="75"/>
        <v>4</v>
      </c>
      <c r="DC59" s="40">
        <f t="shared" si="76"/>
        <v>5</v>
      </c>
      <c r="DD59" s="40">
        <f t="shared" si="77"/>
        <v>6</v>
      </c>
      <c r="DE59" s="40" t="str">
        <f t="shared" si="78"/>
        <v/>
      </c>
      <c r="DF59" s="40" t="str">
        <f t="shared" si="79"/>
        <v/>
      </c>
      <c r="DG59" s="40" t="str">
        <f t="shared" si="80"/>
        <v/>
      </c>
      <c r="DH59" s="40" t="str">
        <f t="shared" si="81"/>
        <v>110H</v>
      </c>
      <c r="DI59" s="40">
        <v>4</v>
      </c>
      <c r="DJ59" s="40">
        <f t="shared" si="82"/>
        <v>5</v>
      </c>
      <c r="DK59" s="40">
        <f t="shared" si="83"/>
        <v>6</v>
      </c>
      <c r="DL59" s="40">
        <f t="shared" si="84"/>
        <v>7</v>
      </c>
      <c r="DM59" s="40">
        <f t="shared" si="85"/>
        <v>1</v>
      </c>
      <c r="DN59" s="40">
        <f t="shared" si="86"/>
        <v>2</v>
      </c>
      <c r="DO59" s="40">
        <f t="shared" si="87"/>
        <v>3</v>
      </c>
      <c r="DP59" s="40" t="str">
        <f t="shared" si="88"/>
        <v/>
      </c>
      <c r="DQ59" s="40" t="str">
        <f t="shared" si="89"/>
        <v/>
      </c>
      <c r="DR59" s="40" t="str">
        <f t="shared" si="90"/>
        <v/>
      </c>
      <c r="DS59" s="40" t="str">
        <f t="shared" si="91"/>
        <v>110H</v>
      </c>
      <c r="DT59" s="40">
        <v>2</v>
      </c>
      <c r="DU59" s="40">
        <f t="shared" si="92"/>
        <v>3</v>
      </c>
      <c r="DV59" s="40">
        <f t="shared" si="93"/>
        <v>4</v>
      </c>
      <c r="DW59" s="40">
        <f t="shared" si="94"/>
        <v>5</v>
      </c>
      <c r="DX59" s="40">
        <f t="shared" si="95"/>
        <v>6</v>
      </c>
      <c r="DY59" s="40">
        <f t="shared" si="96"/>
        <v>7</v>
      </c>
      <c r="DZ59" s="40">
        <f t="shared" si="97"/>
        <v>1</v>
      </c>
      <c r="EA59" s="40" t="str">
        <f t="shared" si="98"/>
        <v/>
      </c>
      <c r="EB59" s="40" t="str">
        <f t="shared" si="99"/>
        <v/>
      </c>
      <c r="EC59" s="40" t="str">
        <f t="shared" si="100"/>
        <v/>
      </c>
      <c r="ED59" s="40" t="s">
        <v>155</v>
      </c>
      <c r="EE59" s="40">
        <v>4</v>
      </c>
      <c r="EF59" s="40">
        <f t="shared" si="101"/>
        <v>5</v>
      </c>
      <c r="EG59" s="40">
        <f t="shared" si="102"/>
        <v>6</v>
      </c>
      <c r="EH59" s="40">
        <f t="shared" si="103"/>
        <v>7</v>
      </c>
      <c r="EI59" s="40">
        <f t="shared" si="104"/>
        <v>8</v>
      </c>
      <c r="EJ59" s="40">
        <f t="shared" si="105"/>
        <v>1</v>
      </c>
      <c r="EK59" s="40">
        <f t="shared" si="106"/>
        <v>2</v>
      </c>
      <c r="EL59" s="40">
        <f t="shared" si="107"/>
        <v>3</v>
      </c>
      <c r="EM59" s="40" t="str">
        <f t="shared" si="108"/>
        <v/>
      </c>
      <c r="EN59" s="40" t="str">
        <f t="shared" si="109"/>
        <v/>
      </c>
      <c r="EO59" s="40" t="str">
        <f t="shared" si="110"/>
        <v>110H</v>
      </c>
      <c r="EP59" s="40">
        <v>1</v>
      </c>
      <c r="EQ59" s="40">
        <f t="shared" si="111"/>
        <v>2</v>
      </c>
      <c r="ER59" s="40">
        <f t="shared" si="112"/>
        <v>3</v>
      </c>
      <c r="ES59" s="40">
        <f t="shared" si="113"/>
        <v>4</v>
      </c>
      <c r="ET59" s="40">
        <f t="shared" si="114"/>
        <v>5</v>
      </c>
      <c r="EU59" s="40">
        <f t="shared" si="115"/>
        <v>6</v>
      </c>
      <c r="EV59" s="40">
        <f t="shared" si="116"/>
        <v>7</v>
      </c>
      <c r="EW59" s="40">
        <f t="shared" si="117"/>
        <v>8</v>
      </c>
      <c r="EX59" s="40" t="str">
        <f t="shared" si="118"/>
        <v/>
      </c>
      <c r="EY59" s="40" t="str">
        <f t="shared" si="119"/>
        <v/>
      </c>
      <c r="EZ59" s="40" t="str">
        <f t="shared" si="120"/>
        <v>110H</v>
      </c>
      <c r="FA59" s="40">
        <v>3</v>
      </c>
      <c r="FB59" s="40">
        <f t="shared" si="121"/>
        <v>4</v>
      </c>
      <c r="FC59" s="40">
        <f t="shared" si="122"/>
        <v>5</v>
      </c>
      <c r="FD59" s="40">
        <f t="shared" si="123"/>
        <v>6</v>
      </c>
      <c r="FE59" s="40">
        <f t="shared" si="124"/>
        <v>7</v>
      </c>
      <c r="FF59" s="40">
        <f t="shared" si="125"/>
        <v>8</v>
      </c>
      <c r="FG59" s="40">
        <f t="shared" si="126"/>
        <v>1</v>
      </c>
      <c r="FH59" s="40">
        <f t="shared" si="127"/>
        <v>2</v>
      </c>
      <c r="FI59" s="40" t="str">
        <f t="shared" si="128"/>
        <v/>
      </c>
      <c r="FJ59" s="40" t="str">
        <f t="shared" si="129"/>
        <v/>
      </c>
      <c r="FK59" s="40" t="str">
        <f t="shared" si="130"/>
        <v>110H</v>
      </c>
      <c r="FL59" s="40">
        <v>7</v>
      </c>
      <c r="FM59" s="40">
        <f t="shared" si="131"/>
        <v>8</v>
      </c>
      <c r="FN59" s="40">
        <f t="shared" si="132"/>
        <v>1</v>
      </c>
      <c r="FO59" s="40">
        <f t="shared" si="133"/>
        <v>2</v>
      </c>
      <c r="FP59" s="40">
        <f t="shared" si="134"/>
        <v>3</v>
      </c>
      <c r="FQ59" s="40">
        <f t="shared" si="135"/>
        <v>4</v>
      </c>
      <c r="FR59" s="40">
        <f t="shared" si="136"/>
        <v>5</v>
      </c>
      <c r="FS59" s="40">
        <f t="shared" si="137"/>
        <v>6</v>
      </c>
      <c r="FT59" s="40" t="str">
        <f t="shared" si="138"/>
        <v/>
      </c>
      <c r="FU59" s="40" t="str">
        <f t="shared" si="139"/>
        <v/>
      </c>
    </row>
    <row r="60" spans="2:177" hidden="1">
      <c r="B60" s="40" t="s">
        <v>156</v>
      </c>
      <c r="C60" s="40">
        <v>4</v>
      </c>
      <c r="D60" s="40">
        <v>5</v>
      </c>
      <c r="E60" s="40">
        <v>1</v>
      </c>
      <c r="F60" s="40">
        <v>2</v>
      </c>
      <c r="G60" s="40">
        <v>3</v>
      </c>
      <c r="H60" s="40"/>
      <c r="I60" s="40"/>
      <c r="J60" s="40"/>
      <c r="K60" s="40"/>
      <c r="L60" s="40"/>
      <c r="M60" s="40" t="str">
        <f t="shared" si="17"/>
        <v>400H</v>
      </c>
      <c r="N60" s="40">
        <v>1</v>
      </c>
      <c r="O60" s="40">
        <f t="shared" si="18"/>
        <v>2</v>
      </c>
      <c r="P60" s="40">
        <f t="shared" si="18"/>
        <v>3</v>
      </c>
      <c r="Q60" s="40">
        <f t="shared" si="18"/>
        <v>4</v>
      </c>
      <c r="R60" s="40">
        <f t="shared" si="18"/>
        <v>5</v>
      </c>
      <c r="S60" s="40"/>
      <c r="T60" s="40"/>
      <c r="U60" s="40"/>
      <c r="V60" s="40"/>
      <c r="W60" s="40"/>
      <c r="X60" s="40" t="str">
        <f t="shared" si="19"/>
        <v>400H</v>
      </c>
      <c r="Y60" s="40">
        <v>2</v>
      </c>
      <c r="Z60" s="40">
        <f t="shared" si="20"/>
        <v>3</v>
      </c>
      <c r="AA60" s="40">
        <f t="shared" si="20"/>
        <v>4</v>
      </c>
      <c r="AB60" s="40">
        <f t="shared" si="20"/>
        <v>5</v>
      </c>
      <c r="AC60" s="40">
        <f t="shared" si="20"/>
        <v>1</v>
      </c>
      <c r="AD60" s="40"/>
      <c r="AE60" s="40"/>
      <c r="AF60" s="40"/>
      <c r="AG60" s="40"/>
      <c r="AH60" s="40"/>
      <c r="AI60" s="40" t="str">
        <f t="shared" si="21"/>
        <v>400H</v>
      </c>
      <c r="AJ60" s="40">
        <v>5</v>
      </c>
      <c r="AK60" s="40">
        <f t="shared" si="22"/>
        <v>1</v>
      </c>
      <c r="AL60" s="40">
        <f t="shared" si="22"/>
        <v>2</v>
      </c>
      <c r="AM60" s="40">
        <f t="shared" si="22"/>
        <v>3</v>
      </c>
      <c r="AN60" s="40">
        <f t="shared" si="22"/>
        <v>4</v>
      </c>
      <c r="AO60" s="40"/>
      <c r="AP60" s="40"/>
      <c r="AQ60" s="40"/>
      <c r="AR60" s="40"/>
      <c r="AS60" s="40"/>
      <c r="AT60" s="40" t="s">
        <v>156</v>
      </c>
      <c r="AU60" s="40">
        <v>4</v>
      </c>
      <c r="AV60" s="40">
        <f t="shared" si="23"/>
        <v>5</v>
      </c>
      <c r="AW60" s="40">
        <f t="shared" si="24"/>
        <v>6</v>
      </c>
      <c r="AX60" s="40">
        <f t="shared" si="25"/>
        <v>1</v>
      </c>
      <c r="AY60" s="40">
        <f t="shared" si="26"/>
        <v>2</v>
      </c>
      <c r="AZ60" s="40">
        <f t="shared" si="27"/>
        <v>3</v>
      </c>
      <c r="BA60" s="40" t="str">
        <f t="shared" si="28"/>
        <v/>
      </c>
      <c r="BB60" s="40" t="str">
        <f t="shared" si="29"/>
        <v/>
      </c>
      <c r="BC60" s="40" t="str">
        <f t="shared" si="30"/>
        <v/>
      </c>
      <c r="BD60" s="40" t="str">
        <f t="shared" si="31"/>
        <v/>
      </c>
      <c r="BE60" s="40" t="str">
        <f t="shared" si="32"/>
        <v>400H</v>
      </c>
      <c r="BF60" s="40">
        <v>6</v>
      </c>
      <c r="BG60" s="40">
        <f t="shared" si="33"/>
        <v>1</v>
      </c>
      <c r="BH60" s="40">
        <f t="shared" si="34"/>
        <v>2</v>
      </c>
      <c r="BI60" s="40">
        <f t="shared" si="35"/>
        <v>3</v>
      </c>
      <c r="BJ60" s="40">
        <f t="shared" si="36"/>
        <v>4</v>
      </c>
      <c r="BK60" s="40">
        <f t="shared" si="37"/>
        <v>5</v>
      </c>
      <c r="BL60" s="40" t="str">
        <f t="shared" si="38"/>
        <v/>
      </c>
      <c r="BM60" s="40" t="str">
        <f t="shared" si="39"/>
        <v/>
      </c>
      <c r="BN60" s="40" t="str">
        <f t="shared" si="40"/>
        <v/>
      </c>
      <c r="BO60" s="40" t="str">
        <f t="shared" si="41"/>
        <v/>
      </c>
      <c r="BP60" s="40" t="str">
        <f t="shared" si="42"/>
        <v>400H</v>
      </c>
      <c r="BQ60" s="40">
        <v>2</v>
      </c>
      <c r="BR60" s="40">
        <f t="shared" si="43"/>
        <v>3</v>
      </c>
      <c r="BS60" s="40">
        <f t="shared" si="44"/>
        <v>4</v>
      </c>
      <c r="BT60" s="40">
        <f t="shared" si="45"/>
        <v>5</v>
      </c>
      <c r="BU60" s="40">
        <f t="shared" si="46"/>
        <v>6</v>
      </c>
      <c r="BV60" s="40">
        <f t="shared" si="47"/>
        <v>1</v>
      </c>
      <c r="BW60" s="40" t="str">
        <f t="shared" si="48"/>
        <v/>
      </c>
      <c r="BX60" s="40" t="str">
        <f t="shared" si="49"/>
        <v/>
      </c>
      <c r="BY60" s="40" t="str">
        <f t="shared" si="50"/>
        <v/>
      </c>
      <c r="BZ60" s="40" t="str">
        <f t="shared" si="51"/>
        <v/>
      </c>
      <c r="CA60" s="40" t="str">
        <f t="shared" si="52"/>
        <v>400H</v>
      </c>
      <c r="CB60" s="40">
        <v>5</v>
      </c>
      <c r="CC60" s="40">
        <f t="shared" si="53"/>
        <v>6</v>
      </c>
      <c r="CD60" s="40">
        <f t="shared" si="54"/>
        <v>1</v>
      </c>
      <c r="CE60" s="40">
        <f t="shared" si="55"/>
        <v>2</v>
      </c>
      <c r="CF60" s="40">
        <f t="shared" si="56"/>
        <v>3</v>
      </c>
      <c r="CG60" s="40">
        <f t="shared" si="57"/>
        <v>4</v>
      </c>
      <c r="CH60" s="40" t="str">
        <f t="shared" si="58"/>
        <v/>
      </c>
      <c r="CI60" s="40" t="str">
        <f t="shared" si="59"/>
        <v/>
      </c>
      <c r="CJ60" s="40" t="str">
        <f t="shared" si="60"/>
        <v/>
      </c>
      <c r="CK60" s="40" t="str">
        <f t="shared" si="61"/>
        <v/>
      </c>
      <c r="CL60" s="40" t="s">
        <v>156</v>
      </c>
      <c r="CM60" s="40">
        <v>7</v>
      </c>
      <c r="CN60" s="40">
        <f t="shared" si="62"/>
        <v>1</v>
      </c>
      <c r="CO60" s="40">
        <f t="shared" si="63"/>
        <v>2</v>
      </c>
      <c r="CP60" s="40">
        <f t="shared" si="64"/>
        <v>3</v>
      </c>
      <c r="CQ60" s="40">
        <f t="shared" si="65"/>
        <v>4</v>
      </c>
      <c r="CR60" s="40">
        <f t="shared" si="66"/>
        <v>5</v>
      </c>
      <c r="CS60" s="40">
        <f t="shared" si="67"/>
        <v>6</v>
      </c>
      <c r="CT60" s="40" t="str">
        <f t="shared" si="68"/>
        <v/>
      </c>
      <c r="CU60" s="40" t="str">
        <f t="shared" si="69"/>
        <v/>
      </c>
      <c r="CV60" s="40" t="str">
        <f t="shared" si="70"/>
        <v/>
      </c>
      <c r="CW60" s="40" t="str">
        <f t="shared" si="71"/>
        <v>400H</v>
      </c>
      <c r="CX60" s="40">
        <v>1</v>
      </c>
      <c r="CY60" s="40">
        <f t="shared" si="72"/>
        <v>2</v>
      </c>
      <c r="CZ60" s="40">
        <f t="shared" si="73"/>
        <v>3</v>
      </c>
      <c r="DA60" s="40">
        <f t="shared" si="74"/>
        <v>4</v>
      </c>
      <c r="DB60" s="40">
        <f t="shared" si="75"/>
        <v>5</v>
      </c>
      <c r="DC60" s="40">
        <f t="shared" si="76"/>
        <v>6</v>
      </c>
      <c r="DD60" s="40">
        <f t="shared" si="77"/>
        <v>7</v>
      </c>
      <c r="DE60" s="40" t="str">
        <f t="shared" si="78"/>
        <v/>
      </c>
      <c r="DF60" s="40" t="str">
        <f t="shared" si="79"/>
        <v/>
      </c>
      <c r="DG60" s="40" t="str">
        <f t="shared" si="80"/>
        <v/>
      </c>
      <c r="DH60" s="40" t="str">
        <f t="shared" si="81"/>
        <v>400H</v>
      </c>
      <c r="DI60" s="40">
        <v>5</v>
      </c>
      <c r="DJ60" s="40">
        <f t="shared" si="82"/>
        <v>6</v>
      </c>
      <c r="DK60" s="40">
        <f t="shared" si="83"/>
        <v>7</v>
      </c>
      <c r="DL60" s="40">
        <f t="shared" si="84"/>
        <v>1</v>
      </c>
      <c r="DM60" s="40">
        <f t="shared" si="85"/>
        <v>2</v>
      </c>
      <c r="DN60" s="40">
        <f t="shared" si="86"/>
        <v>3</v>
      </c>
      <c r="DO60" s="40">
        <f t="shared" si="87"/>
        <v>4</v>
      </c>
      <c r="DP60" s="40" t="str">
        <f t="shared" si="88"/>
        <v/>
      </c>
      <c r="DQ60" s="40" t="str">
        <f t="shared" si="89"/>
        <v/>
      </c>
      <c r="DR60" s="40" t="str">
        <f t="shared" si="90"/>
        <v/>
      </c>
      <c r="DS60" s="40" t="str">
        <f t="shared" si="91"/>
        <v>400H</v>
      </c>
      <c r="DT60" s="40">
        <v>3</v>
      </c>
      <c r="DU60" s="40">
        <f t="shared" si="92"/>
        <v>4</v>
      </c>
      <c r="DV60" s="40">
        <f t="shared" si="93"/>
        <v>5</v>
      </c>
      <c r="DW60" s="40">
        <f t="shared" si="94"/>
        <v>6</v>
      </c>
      <c r="DX60" s="40">
        <f t="shared" si="95"/>
        <v>7</v>
      </c>
      <c r="DY60" s="40">
        <f t="shared" si="96"/>
        <v>1</v>
      </c>
      <c r="DZ60" s="40">
        <f t="shared" si="97"/>
        <v>2</v>
      </c>
      <c r="EA60" s="40" t="str">
        <f t="shared" si="98"/>
        <v/>
      </c>
      <c r="EB60" s="40" t="str">
        <f t="shared" si="99"/>
        <v/>
      </c>
      <c r="EC60" s="40" t="str">
        <f t="shared" si="100"/>
        <v/>
      </c>
      <c r="ED60" s="40" t="s">
        <v>156</v>
      </c>
      <c r="EE60" s="40">
        <v>5</v>
      </c>
      <c r="EF60" s="40">
        <f t="shared" si="101"/>
        <v>6</v>
      </c>
      <c r="EG60" s="40">
        <f t="shared" si="102"/>
        <v>7</v>
      </c>
      <c r="EH60" s="40">
        <f t="shared" si="103"/>
        <v>8</v>
      </c>
      <c r="EI60" s="40">
        <f t="shared" si="104"/>
        <v>1</v>
      </c>
      <c r="EJ60" s="40">
        <f t="shared" si="105"/>
        <v>2</v>
      </c>
      <c r="EK60" s="40">
        <f t="shared" si="106"/>
        <v>3</v>
      </c>
      <c r="EL60" s="40">
        <f t="shared" si="107"/>
        <v>4</v>
      </c>
      <c r="EM60" s="40" t="str">
        <f t="shared" si="108"/>
        <v/>
      </c>
      <c r="EN60" s="40" t="str">
        <f t="shared" si="109"/>
        <v/>
      </c>
      <c r="EO60" s="40" t="str">
        <f t="shared" si="110"/>
        <v>400H</v>
      </c>
      <c r="EP60" s="40">
        <v>2</v>
      </c>
      <c r="EQ60" s="40">
        <f t="shared" si="111"/>
        <v>3</v>
      </c>
      <c r="ER60" s="40">
        <f t="shared" si="112"/>
        <v>4</v>
      </c>
      <c r="ES60" s="40">
        <f t="shared" si="113"/>
        <v>5</v>
      </c>
      <c r="ET60" s="40">
        <f t="shared" si="114"/>
        <v>6</v>
      </c>
      <c r="EU60" s="40">
        <f t="shared" si="115"/>
        <v>7</v>
      </c>
      <c r="EV60" s="40">
        <f t="shared" si="116"/>
        <v>8</v>
      </c>
      <c r="EW60" s="40">
        <f t="shared" si="117"/>
        <v>1</v>
      </c>
      <c r="EX60" s="40" t="str">
        <f t="shared" si="118"/>
        <v/>
      </c>
      <c r="EY60" s="40" t="str">
        <f t="shared" si="119"/>
        <v/>
      </c>
      <c r="EZ60" s="40" t="str">
        <f t="shared" si="120"/>
        <v>400H</v>
      </c>
      <c r="FA60" s="40">
        <v>4</v>
      </c>
      <c r="FB60" s="40">
        <f t="shared" si="121"/>
        <v>5</v>
      </c>
      <c r="FC60" s="40">
        <f t="shared" si="122"/>
        <v>6</v>
      </c>
      <c r="FD60" s="40">
        <f t="shared" si="123"/>
        <v>7</v>
      </c>
      <c r="FE60" s="40">
        <f t="shared" si="124"/>
        <v>8</v>
      </c>
      <c r="FF60" s="40">
        <f t="shared" si="125"/>
        <v>1</v>
      </c>
      <c r="FG60" s="40">
        <f t="shared" si="126"/>
        <v>2</v>
      </c>
      <c r="FH60" s="40">
        <f t="shared" si="127"/>
        <v>3</v>
      </c>
      <c r="FI60" s="40" t="str">
        <f t="shared" si="128"/>
        <v/>
      </c>
      <c r="FJ60" s="40" t="str">
        <f t="shared" si="129"/>
        <v/>
      </c>
      <c r="FK60" s="40" t="str">
        <f t="shared" si="130"/>
        <v>400H</v>
      </c>
      <c r="FL60" s="40">
        <v>8</v>
      </c>
      <c r="FM60" s="40">
        <f t="shared" si="131"/>
        <v>1</v>
      </c>
      <c r="FN60" s="40">
        <f t="shared" si="132"/>
        <v>2</v>
      </c>
      <c r="FO60" s="40">
        <f t="shared" si="133"/>
        <v>3</v>
      </c>
      <c r="FP60" s="40">
        <f t="shared" si="134"/>
        <v>4</v>
      </c>
      <c r="FQ60" s="40">
        <f t="shared" si="135"/>
        <v>5</v>
      </c>
      <c r="FR60" s="40">
        <f t="shared" si="136"/>
        <v>6</v>
      </c>
      <c r="FS60" s="40">
        <f t="shared" si="137"/>
        <v>7</v>
      </c>
      <c r="FT60" s="40" t="str">
        <f t="shared" si="138"/>
        <v/>
      </c>
      <c r="FU60" s="40" t="str">
        <f t="shared" si="139"/>
        <v/>
      </c>
    </row>
    <row r="61" spans="2:177" hidden="1">
      <c r="B61" s="40" t="s">
        <v>157</v>
      </c>
      <c r="C61" s="40">
        <v>5</v>
      </c>
      <c r="D61" s="40">
        <v>1</v>
      </c>
      <c r="E61" s="40">
        <v>2</v>
      </c>
      <c r="F61" s="40">
        <v>3</v>
      </c>
      <c r="G61" s="40">
        <v>4</v>
      </c>
      <c r="H61" s="40"/>
      <c r="I61" s="40"/>
      <c r="J61" s="40"/>
      <c r="K61" s="40"/>
      <c r="L61" s="40"/>
      <c r="M61" s="40" t="str">
        <f t="shared" si="17"/>
        <v>4x100</v>
      </c>
      <c r="N61" s="40">
        <v>1</v>
      </c>
      <c r="O61" s="40">
        <f t="shared" si="18"/>
        <v>2</v>
      </c>
      <c r="P61" s="40">
        <f t="shared" si="18"/>
        <v>3</v>
      </c>
      <c r="Q61" s="40">
        <f t="shared" si="18"/>
        <v>4</v>
      </c>
      <c r="R61" s="40">
        <f t="shared" si="18"/>
        <v>5</v>
      </c>
      <c r="S61" s="40"/>
      <c r="T61" s="40"/>
      <c r="U61" s="40"/>
      <c r="V61" s="40"/>
      <c r="W61" s="40"/>
      <c r="X61" s="40" t="str">
        <f t="shared" si="19"/>
        <v>4x100</v>
      </c>
      <c r="Y61" s="40">
        <v>3</v>
      </c>
      <c r="Z61" s="40">
        <f t="shared" si="20"/>
        <v>4</v>
      </c>
      <c r="AA61" s="40">
        <f t="shared" si="20"/>
        <v>5</v>
      </c>
      <c r="AB61" s="40">
        <f t="shared" si="20"/>
        <v>1</v>
      </c>
      <c r="AC61" s="40">
        <f t="shared" si="20"/>
        <v>2</v>
      </c>
      <c r="AD61" s="40"/>
      <c r="AE61" s="40"/>
      <c r="AF61" s="40"/>
      <c r="AG61" s="40"/>
      <c r="AH61" s="40"/>
      <c r="AI61" s="40" t="str">
        <f t="shared" si="21"/>
        <v>4x100</v>
      </c>
      <c r="AJ61" s="40">
        <v>1</v>
      </c>
      <c r="AK61" s="40">
        <f t="shared" si="22"/>
        <v>2</v>
      </c>
      <c r="AL61" s="40">
        <f t="shared" si="22"/>
        <v>3</v>
      </c>
      <c r="AM61" s="40">
        <f t="shared" si="22"/>
        <v>4</v>
      </c>
      <c r="AN61" s="40">
        <f t="shared" si="22"/>
        <v>5</v>
      </c>
      <c r="AO61" s="40"/>
      <c r="AP61" s="40"/>
      <c r="AQ61" s="40"/>
      <c r="AR61" s="40"/>
      <c r="AS61" s="40"/>
      <c r="AT61" s="40" t="s">
        <v>157</v>
      </c>
      <c r="AU61" s="40">
        <v>5</v>
      </c>
      <c r="AV61" s="40">
        <f t="shared" si="23"/>
        <v>6</v>
      </c>
      <c r="AW61" s="40">
        <f t="shared" si="24"/>
        <v>1</v>
      </c>
      <c r="AX61" s="40">
        <f t="shared" si="25"/>
        <v>2</v>
      </c>
      <c r="AY61" s="40">
        <f t="shared" si="26"/>
        <v>3</v>
      </c>
      <c r="AZ61" s="40">
        <f t="shared" si="27"/>
        <v>4</v>
      </c>
      <c r="BA61" s="40" t="str">
        <f t="shared" si="28"/>
        <v/>
      </c>
      <c r="BB61" s="40" t="str">
        <f t="shared" si="29"/>
        <v/>
      </c>
      <c r="BC61" s="40" t="str">
        <f t="shared" si="30"/>
        <v/>
      </c>
      <c r="BD61" s="40" t="str">
        <f t="shared" si="31"/>
        <v/>
      </c>
      <c r="BE61" s="40" t="str">
        <f t="shared" si="32"/>
        <v>4x100</v>
      </c>
      <c r="BF61" s="40">
        <v>1</v>
      </c>
      <c r="BG61" s="40">
        <f t="shared" si="33"/>
        <v>2</v>
      </c>
      <c r="BH61" s="40">
        <f t="shared" si="34"/>
        <v>3</v>
      </c>
      <c r="BI61" s="40">
        <f t="shared" si="35"/>
        <v>4</v>
      </c>
      <c r="BJ61" s="40">
        <f t="shared" si="36"/>
        <v>5</v>
      </c>
      <c r="BK61" s="40">
        <f t="shared" si="37"/>
        <v>6</v>
      </c>
      <c r="BL61" s="40" t="str">
        <f t="shared" si="38"/>
        <v/>
      </c>
      <c r="BM61" s="40" t="str">
        <f t="shared" si="39"/>
        <v/>
      </c>
      <c r="BN61" s="40" t="str">
        <f t="shared" si="40"/>
        <v/>
      </c>
      <c r="BO61" s="40" t="str">
        <f t="shared" si="41"/>
        <v/>
      </c>
      <c r="BP61" s="40" t="str">
        <f t="shared" si="42"/>
        <v>4x100</v>
      </c>
      <c r="BQ61" s="40">
        <v>3</v>
      </c>
      <c r="BR61" s="40">
        <f t="shared" si="43"/>
        <v>4</v>
      </c>
      <c r="BS61" s="40">
        <f t="shared" si="44"/>
        <v>5</v>
      </c>
      <c r="BT61" s="40">
        <f t="shared" si="45"/>
        <v>6</v>
      </c>
      <c r="BU61" s="40">
        <f t="shared" si="46"/>
        <v>1</v>
      </c>
      <c r="BV61" s="40">
        <f t="shared" si="47"/>
        <v>2</v>
      </c>
      <c r="BW61" s="40" t="str">
        <f t="shared" si="48"/>
        <v/>
      </c>
      <c r="BX61" s="40" t="str">
        <f t="shared" si="49"/>
        <v/>
      </c>
      <c r="BY61" s="40" t="str">
        <f t="shared" si="50"/>
        <v/>
      </c>
      <c r="BZ61" s="40" t="str">
        <f t="shared" si="51"/>
        <v/>
      </c>
      <c r="CA61" s="40" t="str">
        <f t="shared" si="52"/>
        <v>4x100</v>
      </c>
      <c r="CB61" s="40">
        <v>6</v>
      </c>
      <c r="CC61" s="40">
        <f t="shared" si="53"/>
        <v>1</v>
      </c>
      <c r="CD61" s="40">
        <f t="shared" si="54"/>
        <v>2</v>
      </c>
      <c r="CE61" s="40">
        <f t="shared" si="55"/>
        <v>3</v>
      </c>
      <c r="CF61" s="40">
        <f t="shared" si="56"/>
        <v>4</v>
      </c>
      <c r="CG61" s="40">
        <f t="shared" si="57"/>
        <v>5</v>
      </c>
      <c r="CH61" s="40" t="str">
        <f t="shared" si="58"/>
        <v/>
      </c>
      <c r="CI61" s="40" t="str">
        <f t="shared" si="59"/>
        <v/>
      </c>
      <c r="CJ61" s="40" t="str">
        <f t="shared" si="60"/>
        <v/>
      </c>
      <c r="CK61" s="40" t="str">
        <f t="shared" si="61"/>
        <v/>
      </c>
      <c r="CL61" s="40" t="s">
        <v>157</v>
      </c>
      <c r="CM61" s="40">
        <v>1</v>
      </c>
      <c r="CN61" s="40">
        <f t="shared" si="62"/>
        <v>2</v>
      </c>
      <c r="CO61" s="40">
        <f t="shared" si="63"/>
        <v>3</v>
      </c>
      <c r="CP61" s="40">
        <f t="shared" si="64"/>
        <v>4</v>
      </c>
      <c r="CQ61" s="40">
        <f t="shared" si="65"/>
        <v>5</v>
      </c>
      <c r="CR61" s="40">
        <f t="shared" si="66"/>
        <v>6</v>
      </c>
      <c r="CS61" s="40">
        <f t="shared" si="67"/>
        <v>7</v>
      </c>
      <c r="CT61" s="40" t="str">
        <f t="shared" si="68"/>
        <v/>
      </c>
      <c r="CU61" s="40" t="str">
        <f t="shared" si="69"/>
        <v/>
      </c>
      <c r="CV61" s="40" t="str">
        <f t="shared" si="70"/>
        <v/>
      </c>
      <c r="CW61" s="40" t="str">
        <f t="shared" si="71"/>
        <v>4x100</v>
      </c>
      <c r="CX61" s="40">
        <v>2</v>
      </c>
      <c r="CY61" s="40">
        <f t="shared" si="72"/>
        <v>3</v>
      </c>
      <c r="CZ61" s="40">
        <f t="shared" si="73"/>
        <v>4</v>
      </c>
      <c r="DA61" s="40">
        <f t="shared" si="74"/>
        <v>5</v>
      </c>
      <c r="DB61" s="40">
        <f t="shared" si="75"/>
        <v>6</v>
      </c>
      <c r="DC61" s="40">
        <f t="shared" si="76"/>
        <v>7</v>
      </c>
      <c r="DD61" s="40">
        <f t="shared" si="77"/>
        <v>1</v>
      </c>
      <c r="DE61" s="40" t="str">
        <f t="shared" si="78"/>
        <v/>
      </c>
      <c r="DF61" s="40" t="str">
        <f t="shared" si="79"/>
        <v/>
      </c>
      <c r="DG61" s="40" t="str">
        <f t="shared" si="80"/>
        <v/>
      </c>
      <c r="DH61" s="40" t="str">
        <f t="shared" si="81"/>
        <v>4x100</v>
      </c>
      <c r="DI61" s="40">
        <v>6</v>
      </c>
      <c r="DJ61" s="40">
        <f t="shared" si="82"/>
        <v>7</v>
      </c>
      <c r="DK61" s="40">
        <f t="shared" si="83"/>
        <v>1</v>
      </c>
      <c r="DL61" s="40">
        <f t="shared" si="84"/>
        <v>2</v>
      </c>
      <c r="DM61" s="40">
        <f t="shared" si="85"/>
        <v>3</v>
      </c>
      <c r="DN61" s="40">
        <f t="shared" si="86"/>
        <v>4</v>
      </c>
      <c r="DO61" s="40">
        <f t="shared" si="87"/>
        <v>5</v>
      </c>
      <c r="DP61" s="40" t="str">
        <f t="shared" si="88"/>
        <v/>
      </c>
      <c r="DQ61" s="40" t="str">
        <f t="shared" si="89"/>
        <v/>
      </c>
      <c r="DR61" s="40" t="str">
        <f t="shared" si="90"/>
        <v/>
      </c>
      <c r="DS61" s="40" t="str">
        <f t="shared" si="91"/>
        <v>4x100</v>
      </c>
      <c r="DT61" s="40">
        <v>4</v>
      </c>
      <c r="DU61" s="40">
        <f t="shared" si="92"/>
        <v>5</v>
      </c>
      <c r="DV61" s="40">
        <f t="shared" si="93"/>
        <v>6</v>
      </c>
      <c r="DW61" s="40">
        <f t="shared" si="94"/>
        <v>7</v>
      </c>
      <c r="DX61" s="40">
        <f t="shared" si="95"/>
        <v>1</v>
      </c>
      <c r="DY61" s="40">
        <f t="shared" si="96"/>
        <v>2</v>
      </c>
      <c r="DZ61" s="40">
        <f t="shared" si="97"/>
        <v>3</v>
      </c>
      <c r="EA61" s="40" t="str">
        <f t="shared" si="98"/>
        <v/>
      </c>
      <c r="EB61" s="40" t="str">
        <f t="shared" si="99"/>
        <v/>
      </c>
      <c r="EC61" s="40" t="str">
        <f t="shared" si="100"/>
        <v/>
      </c>
      <c r="ED61" s="40" t="s">
        <v>157</v>
      </c>
      <c r="EE61" s="40">
        <v>6</v>
      </c>
      <c r="EF61" s="40">
        <f t="shared" si="101"/>
        <v>7</v>
      </c>
      <c r="EG61" s="40">
        <f t="shared" si="102"/>
        <v>8</v>
      </c>
      <c r="EH61" s="40">
        <f t="shared" si="103"/>
        <v>1</v>
      </c>
      <c r="EI61" s="40">
        <f t="shared" si="104"/>
        <v>2</v>
      </c>
      <c r="EJ61" s="40">
        <f t="shared" si="105"/>
        <v>3</v>
      </c>
      <c r="EK61" s="40">
        <f t="shared" si="106"/>
        <v>4</v>
      </c>
      <c r="EL61" s="40">
        <f t="shared" si="107"/>
        <v>5</v>
      </c>
      <c r="EM61" s="40" t="str">
        <f t="shared" si="108"/>
        <v/>
      </c>
      <c r="EN61" s="40" t="str">
        <f t="shared" si="109"/>
        <v/>
      </c>
      <c r="EO61" s="40" t="str">
        <f t="shared" si="110"/>
        <v>4x100</v>
      </c>
      <c r="EP61" s="40">
        <v>3</v>
      </c>
      <c r="EQ61" s="40">
        <f t="shared" si="111"/>
        <v>4</v>
      </c>
      <c r="ER61" s="40">
        <f t="shared" si="112"/>
        <v>5</v>
      </c>
      <c r="ES61" s="40">
        <f t="shared" si="113"/>
        <v>6</v>
      </c>
      <c r="ET61" s="40">
        <f t="shared" si="114"/>
        <v>7</v>
      </c>
      <c r="EU61" s="40">
        <f t="shared" si="115"/>
        <v>8</v>
      </c>
      <c r="EV61" s="40">
        <f t="shared" si="116"/>
        <v>1</v>
      </c>
      <c r="EW61" s="40">
        <f t="shared" si="117"/>
        <v>2</v>
      </c>
      <c r="EX61" s="40" t="str">
        <f t="shared" si="118"/>
        <v/>
      </c>
      <c r="EY61" s="40" t="str">
        <f t="shared" si="119"/>
        <v/>
      </c>
      <c r="EZ61" s="40" t="str">
        <f t="shared" si="120"/>
        <v>4x100</v>
      </c>
      <c r="FA61" s="40">
        <v>5</v>
      </c>
      <c r="FB61" s="40">
        <f t="shared" si="121"/>
        <v>6</v>
      </c>
      <c r="FC61" s="40">
        <f t="shared" si="122"/>
        <v>7</v>
      </c>
      <c r="FD61" s="40">
        <f t="shared" si="123"/>
        <v>8</v>
      </c>
      <c r="FE61" s="40">
        <f t="shared" si="124"/>
        <v>1</v>
      </c>
      <c r="FF61" s="40">
        <f t="shared" si="125"/>
        <v>2</v>
      </c>
      <c r="FG61" s="40">
        <f t="shared" si="126"/>
        <v>3</v>
      </c>
      <c r="FH61" s="40">
        <f t="shared" si="127"/>
        <v>4</v>
      </c>
      <c r="FI61" s="40" t="str">
        <f t="shared" si="128"/>
        <v/>
      </c>
      <c r="FJ61" s="40" t="str">
        <f t="shared" si="129"/>
        <v/>
      </c>
      <c r="FK61" s="40" t="str">
        <f t="shared" si="130"/>
        <v>4x100</v>
      </c>
      <c r="FL61" s="40">
        <v>1</v>
      </c>
      <c r="FM61" s="40">
        <f t="shared" si="131"/>
        <v>2</v>
      </c>
      <c r="FN61" s="40">
        <f t="shared" si="132"/>
        <v>3</v>
      </c>
      <c r="FO61" s="40">
        <f t="shared" si="133"/>
        <v>4</v>
      </c>
      <c r="FP61" s="40">
        <f t="shared" si="134"/>
        <v>5</v>
      </c>
      <c r="FQ61" s="40">
        <f t="shared" si="135"/>
        <v>6</v>
      </c>
      <c r="FR61" s="40">
        <f t="shared" si="136"/>
        <v>7</v>
      </c>
      <c r="FS61" s="40">
        <f t="shared" si="137"/>
        <v>8</v>
      </c>
      <c r="FT61" s="40" t="str">
        <f t="shared" si="138"/>
        <v/>
      </c>
      <c r="FU61" s="40" t="str">
        <f t="shared" si="139"/>
        <v/>
      </c>
    </row>
    <row r="62" spans="2:177" hidden="1">
      <c r="B62" s="40" t="s">
        <v>158</v>
      </c>
      <c r="C62" s="40">
        <v>1</v>
      </c>
      <c r="D62" s="40">
        <v>2</v>
      </c>
      <c r="E62" s="40">
        <v>3</v>
      </c>
      <c r="F62" s="40">
        <v>4</v>
      </c>
      <c r="G62" s="40">
        <v>5</v>
      </c>
      <c r="H62" s="40"/>
      <c r="I62" s="40"/>
      <c r="J62" s="40"/>
      <c r="K62" s="40"/>
      <c r="L62" s="40"/>
      <c r="M62" s="40" t="str">
        <f t="shared" si="17"/>
        <v>4x400</v>
      </c>
      <c r="N62" s="40">
        <v>2</v>
      </c>
      <c r="O62" s="40">
        <f t="shared" si="18"/>
        <v>3</v>
      </c>
      <c r="P62" s="40">
        <f t="shared" si="18"/>
        <v>4</v>
      </c>
      <c r="Q62" s="40">
        <f t="shared" si="18"/>
        <v>5</v>
      </c>
      <c r="R62" s="40">
        <f t="shared" si="18"/>
        <v>1</v>
      </c>
      <c r="S62" s="40"/>
      <c r="T62" s="40"/>
      <c r="U62" s="40"/>
      <c r="V62" s="40"/>
      <c r="W62" s="40"/>
      <c r="X62" s="40" t="str">
        <f t="shared" si="19"/>
        <v>4x400</v>
      </c>
      <c r="Y62" s="40">
        <v>4</v>
      </c>
      <c r="Z62" s="40">
        <f t="shared" si="20"/>
        <v>5</v>
      </c>
      <c r="AA62" s="40">
        <f t="shared" si="20"/>
        <v>1</v>
      </c>
      <c r="AB62" s="40">
        <f t="shared" si="20"/>
        <v>2</v>
      </c>
      <c r="AC62" s="40">
        <f t="shared" si="20"/>
        <v>3</v>
      </c>
      <c r="AD62" s="40"/>
      <c r="AE62" s="40"/>
      <c r="AF62" s="40"/>
      <c r="AG62" s="40"/>
      <c r="AH62" s="40"/>
      <c r="AI62" s="40" t="str">
        <f t="shared" si="21"/>
        <v>4x400</v>
      </c>
      <c r="AJ62" s="40">
        <v>1</v>
      </c>
      <c r="AK62" s="40">
        <f t="shared" si="22"/>
        <v>2</v>
      </c>
      <c r="AL62" s="40">
        <f t="shared" si="22"/>
        <v>3</v>
      </c>
      <c r="AM62" s="40">
        <f t="shared" si="22"/>
        <v>4</v>
      </c>
      <c r="AN62" s="40">
        <f t="shared" si="22"/>
        <v>5</v>
      </c>
      <c r="AO62" s="40"/>
      <c r="AP62" s="40"/>
      <c r="AQ62" s="40"/>
      <c r="AR62" s="40"/>
      <c r="AS62" s="40"/>
      <c r="AT62" s="40" t="s">
        <v>158</v>
      </c>
      <c r="AU62" s="40">
        <v>6</v>
      </c>
      <c r="AV62" s="40">
        <f t="shared" si="23"/>
        <v>1</v>
      </c>
      <c r="AW62" s="40">
        <f t="shared" si="24"/>
        <v>2</v>
      </c>
      <c r="AX62" s="40">
        <f t="shared" si="25"/>
        <v>3</v>
      </c>
      <c r="AY62" s="40">
        <f t="shared" si="26"/>
        <v>4</v>
      </c>
      <c r="AZ62" s="40">
        <f t="shared" si="27"/>
        <v>5</v>
      </c>
      <c r="BA62" s="40" t="str">
        <f t="shared" si="28"/>
        <v/>
      </c>
      <c r="BB62" s="40" t="str">
        <f t="shared" si="29"/>
        <v/>
      </c>
      <c r="BC62" s="40" t="str">
        <f t="shared" si="30"/>
        <v/>
      </c>
      <c r="BD62" s="40" t="str">
        <f t="shared" si="31"/>
        <v/>
      </c>
      <c r="BE62" s="40" t="str">
        <f t="shared" si="32"/>
        <v>4x400</v>
      </c>
      <c r="BF62" s="40">
        <v>2</v>
      </c>
      <c r="BG62" s="40">
        <f t="shared" si="33"/>
        <v>3</v>
      </c>
      <c r="BH62" s="40">
        <f t="shared" si="34"/>
        <v>4</v>
      </c>
      <c r="BI62" s="40">
        <f t="shared" si="35"/>
        <v>5</v>
      </c>
      <c r="BJ62" s="40">
        <f t="shared" si="36"/>
        <v>6</v>
      </c>
      <c r="BK62" s="40">
        <f t="shared" si="37"/>
        <v>1</v>
      </c>
      <c r="BL62" s="40" t="str">
        <f t="shared" si="38"/>
        <v/>
      </c>
      <c r="BM62" s="40" t="str">
        <f t="shared" si="39"/>
        <v/>
      </c>
      <c r="BN62" s="40" t="str">
        <f t="shared" si="40"/>
        <v/>
      </c>
      <c r="BO62" s="40" t="str">
        <f t="shared" si="41"/>
        <v/>
      </c>
      <c r="BP62" s="40" t="str">
        <f t="shared" si="42"/>
        <v>4x400</v>
      </c>
      <c r="BQ62" s="40">
        <v>4</v>
      </c>
      <c r="BR62" s="40">
        <f t="shared" si="43"/>
        <v>5</v>
      </c>
      <c r="BS62" s="40">
        <f t="shared" si="44"/>
        <v>6</v>
      </c>
      <c r="BT62" s="40">
        <f t="shared" si="45"/>
        <v>1</v>
      </c>
      <c r="BU62" s="40">
        <f t="shared" si="46"/>
        <v>2</v>
      </c>
      <c r="BV62" s="40">
        <f t="shared" si="47"/>
        <v>3</v>
      </c>
      <c r="BW62" s="40" t="str">
        <f t="shared" si="48"/>
        <v/>
      </c>
      <c r="BX62" s="40" t="str">
        <f t="shared" si="49"/>
        <v/>
      </c>
      <c r="BY62" s="40" t="str">
        <f t="shared" si="50"/>
        <v/>
      </c>
      <c r="BZ62" s="40" t="str">
        <f t="shared" si="51"/>
        <v/>
      </c>
      <c r="CA62" s="40" t="str">
        <f t="shared" si="52"/>
        <v>4x400</v>
      </c>
      <c r="CB62" s="40">
        <v>1</v>
      </c>
      <c r="CC62" s="40">
        <f t="shared" si="53"/>
        <v>2</v>
      </c>
      <c r="CD62" s="40">
        <f t="shared" si="54"/>
        <v>3</v>
      </c>
      <c r="CE62" s="40">
        <f t="shared" si="55"/>
        <v>4</v>
      </c>
      <c r="CF62" s="40">
        <f t="shared" si="56"/>
        <v>5</v>
      </c>
      <c r="CG62" s="40">
        <f t="shared" si="57"/>
        <v>6</v>
      </c>
      <c r="CH62" s="40" t="str">
        <f t="shared" si="58"/>
        <v/>
      </c>
      <c r="CI62" s="40" t="str">
        <f t="shared" si="59"/>
        <v/>
      </c>
      <c r="CJ62" s="40" t="str">
        <f t="shared" si="60"/>
        <v/>
      </c>
      <c r="CK62" s="40" t="str">
        <f t="shared" si="61"/>
        <v/>
      </c>
      <c r="CL62" s="40" t="s">
        <v>158</v>
      </c>
      <c r="CM62" s="40">
        <v>2</v>
      </c>
      <c r="CN62" s="40">
        <f t="shared" si="62"/>
        <v>3</v>
      </c>
      <c r="CO62" s="40">
        <f t="shared" si="63"/>
        <v>4</v>
      </c>
      <c r="CP62" s="40">
        <f t="shared" si="64"/>
        <v>5</v>
      </c>
      <c r="CQ62" s="40">
        <f t="shared" si="65"/>
        <v>6</v>
      </c>
      <c r="CR62" s="40">
        <f t="shared" si="66"/>
        <v>7</v>
      </c>
      <c r="CS62" s="40">
        <f t="shared" si="67"/>
        <v>1</v>
      </c>
      <c r="CT62" s="40" t="str">
        <f t="shared" si="68"/>
        <v/>
      </c>
      <c r="CU62" s="40" t="str">
        <f t="shared" si="69"/>
        <v/>
      </c>
      <c r="CV62" s="40" t="str">
        <f t="shared" si="70"/>
        <v/>
      </c>
      <c r="CW62" s="40" t="str">
        <f t="shared" si="71"/>
        <v>4x400</v>
      </c>
      <c r="CX62" s="40">
        <v>3</v>
      </c>
      <c r="CY62" s="40">
        <f t="shared" si="72"/>
        <v>4</v>
      </c>
      <c r="CZ62" s="40">
        <f t="shared" si="73"/>
        <v>5</v>
      </c>
      <c r="DA62" s="40">
        <f t="shared" si="74"/>
        <v>6</v>
      </c>
      <c r="DB62" s="40">
        <f t="shared" si="75"/>
        <v>7</v>
      </c>
      <c r="DC62" s="40">
        <f t="shared" si="76"/>
        <v>1</v>
      </c>
      <c r="DD62" s="40">
        <f t="shared" si="77"/>
        <v>2</v>
      </c>
      <c r="DE62" s="40" t="str">
        <f t="shared" si="78"/>
        <v/>
      </c>
      <c r="DF62" s="40" t="str">
        <f t="shared" si="79"/>
        <v/>
      </c>
      <c r="DG62" s="40" t="str">
        <f t="shared" si="80"/>
        <v/>
      </c>
      <c r="DH62" s="40" t="str">
        <f t="shared" si="81"/>
        <v>4x400</v>
      </c>
      <c r="DI62" s="40">
        <v>7</v>
      </c>
      <c r="DJ62" s="40">
        <f t="shared" si="82"/>
        <v>1</v>
      </c>
      <c r="DK62" s="40">
        <f t="shared" si="83"/>
        <v>2</v>
      </c>
      <c r="DL62" s="40">
        <f t="shared" si="84"/>
        <v>3</v>
      </c>
      <c r="DM62" s="40">
        <f t="shared" si="85"/>
        <v>4</v>
      </c>
      <c r="DN62" s="40">
        <f t="shared" si="86"/>
        <v>5</v>
      </c>
      <c r="DO62" s="40">
        <f t="shared" si="87"/>
        <v>6</v>
      </c>
      <c r="DP62" s="40" t="str">
        <f t="shared" si="88"/>
        <v/>
      </c>
      <c r="DQ62" s="40" t="str">
        <f t="shared" si="89"/>
        <v/>
      </c>
      <c r="DR62" s="40" t="str">
        <f t="shared" si="90"/>
        <v/>
      </c>
      <c r="DS62" s="40" t="str">
        <f t="shared" si="91"/>
        <v>4x400</v>
      </c>
      <c r="DT62" s="40">
        <v>5</v>
      </c>
      <c r="DU62" s="40">
        <f t="shared" si="92"/>
        <v>6</v>
      </c>
      <c r="DV62" s="40">
        <f t="shared" si="93"/>
        <v>7</v>
      </c>
      <c r="DW62" s="40">
        <f t="shared" si="94"/>
        <v>1</v>
      </c>
      <c r="DX62" s="40">
        <f t="shared" si="95"/>
        <v>2</v>
      </c>
      <c r="DY62" s="40">
        <f t="shared" si="96"/>
        <v>3</v>
      </c>
      <c r="DZ62" s="40">
        <f t="shared" si="97"/>
        <v>4</v>
      </c>
      <c r="EA62" s="40" t="str">
        <f t="shared" si="98"/>
        <v/>
      </c>
      <c r="EB62" s="40" t="str">
        <f t="shared" si="99"/>
        <v/>
      </c>
      <c r="EC62" s="40" t="str">
        <f t="shared" si="100"/>
        <v/>
      </c>
      <c r="ED62" s="40" t="s">
        <v>158</v>
      </c>
      <c r="EE62" s="40">
        <v>7</v>
      </c>
      <c r="EF62" s="40">
        <f t="shared" si="101"/>
        <v>8</v>
      </c>
      <c r="EG62" s="40">
        <f t="shared" si="102"/>
        <v>1</v>
      </c>
      <c r="EH62" s="40">
        <f t="shared" si="103"/>
        <v>2</v>
      </c>
      <c r="EI62" s="40">
        <f t="shared" si="104"/>
        <v>3</v>
      </c>
      <c r="EJ62" s="40">
        <f t="shared" si="105"/>
        <v>4</v>
      </c>
      <c r="EK62" s="40">
        <f t="shared" si="106"/>
        <v>5</v>
      </c>
      <c r="EL62" s="40">
        <f t="shared" si="107"/>
        <v>6</v>
      </c>
      <c r="EM62" s="40" t="str">
        <f t="shared" si="108"/>
        <v/>
      </c>
      <c r="EN62" s="40" t="str">
        <f t="shared" si="109"/>
        <v/>
      </c>
      <c r="EO62" s="40" t="str">
        <f t="shared" si="110"/>
        <v>4x400</v>
      </c>
      <c r="EP62" s="40">
        <v>4</v>
      </c>
      <c r="EQ62" s="40">
        <f t="shared" si="111"/>
        <v>5</v>
      </c>
      <c r="ER62" s="40">
        <f t="shared" si="112"/>
        <v>6</v>
      </c>
      <c r="ES62" s="40">
        <f t="shared" si="113"/>
        <v>7</v>
      </c>
      <c r="ET62" s="40">
        <f t="shared" si="114"/>
        <v>8</v>
      </c>
      <c r="EU62" s="40">
        <f t="shared" si="115"/>
        <v>1</v>
      </c>
      <c r="EV62" s="40">
        <f t="shared" si="116"/>
        <v>2</v>
      </c>
      <c r="EW62" s="40">
        <f t="shared" si="117"/>
        <v>3</v>
      </c>
      <c r="EX62" s="40" t="str">
        <f t="shared" si="118"/>
        <v/>
      </c>
      <c r="EY62" s="40" t="str">
        <f t="shared" si="119"/>
        <v/>
      </c>
      <c r="EZ62" s="40" t="str">
        <f t="shared" si="120"/>
        <v>4x400</v>
      </c>
      <c r="FA62" s="40">
        <v>6</v>
      </c>
      <c r="FB62" s="40">
        <f t="shared" si="121"/>
        <v>7</v>
      </c>
      <c r="FC62" s="40">
        <f t="shared" si="122"/>
        <v>8</v>
      </c>
      <c r="FD62" s="40">
        <f t="shared" si="123"/>
        <v>1</v>
      </c>
      <c r="FE62" s="40">
        <f t="shared" si="124"/>
        <v>2</v>
      </c>
      <c r="FF62" s="40">
        <f t="shared" si="125"/>
        <v>3</v>
      </c>
      <c r="FG62" s="40">
        <f t="shared" si="126"/>
        <v>4</v>
      </c>
      <c r="FH62" s="40">
        <f t="shared" si="127"/>
        <v>5</v>
      </c>
      <c r="FI62" s="40" t="str">
        <f t="shared" si="128"/>
        <v/>
      </c>
      <c r="FJ62" s="40" t="str">
        <f t="shared" si="129"/>
        <v/>
      </c>
      <c r="FK62" s="40" t="str">
        <f t="shared" si="130"/>
        <v>4x400</v>
      </c>
      <c r="FL62" s="40">
        <v>2</v>
      </c>
      <c r="FM62" s="40">
        <f t="shared" si="131"/>
        <v>3</v>
      </c>
      <c r="FN62" s="40">
        <f t="shared" si="132"/>
        <v>4</v>
      </c>
      <c r="FO62" s="40">
        <f t="shared" si="133"/>
        <v>5</v>
      </c>
      <c r="FP62" s="40">
        <f t="shared" si="134"/>
        <v>6</v>
      </c>
      <c r="FQ62" s="40">
        <f t="shared" si="135"/>
        <v>7</v>
      </c>
      <c r="FR62" s="40">
        <f t="shared" si="136"/>
        <v>8</v>
      </c>
      <c r="FS62" s="40">
        <f t="shared" si="137"/>
        <v>1</v>
      </c>
      <c r="FT62" s="40" t="str">
        <f t="shared" si="138"/>
        <v/>
      </c>
      <c r="FU62" s="40" t="str">
        <f t="shared" si="139"/>
        <v/>
      </c>
    </row>
    <row r="63" spans="2:177" hidden="1">
      <c r="B63" s="40" t="s">
        <v>159</v>
      </c>
      <c r="C63" s="40">
        <v>1</v>
      </c>
      <c r="D63" s="40">
        <v>2</v>
      </c>
      <c r="E63" s="40">
        <v>3</v>
      </c>
      <c r="F63" s="40">
        <v>4</v>
      </c>
      <c r="G63" s="40">
        <v>5</v>
      </c>
      <c r="H63" s="40"/>
      <c r="I63" s="40"/>
      <c r="J63" s="40"/>
      <c r="K63" s="40"/>
      <c r="L63" s="40"/>
      <c r="M63" s="40" t="str">
        <f t="shared" si="17"/>
        <v>HJ</v>
      </c>
      <c r="N63" s="40">
        <v>2</v>
      </c>
      <c r="O63" s="40">
        <f t="shared" si="18"/>
        <v>3</v>
      </c>
      <c r="P63" s="40">
        <f t="shared" si="18"/>
        <v>4</v>
      </c>
      <c r="Q63" s="40">
        <f t="shared" si="18"/>
        <v>5</v>
      </c>
      <c r="R63" s="40">
        <f t="shared" si="18"/>
        <v>1</v>
      </c>
      <c r="S63" s="40"/>
      <c r="T63" s="40"/>
      <c r="U63" s="40"/>
      <c r="V63" s="40"/>
      <c r="W63" s="40"/>
      <c r="X63" s="40" t="str">
        <f t="shared" si="19"/>
        <v>HJ</v>
      </c>
      <c r="Y63" s="40">
        <v>4</v>
      </c>
      <c r="Z63" s="40">
        <f t="shared" si="20"/>
        <v>5</v>
      </c>
      <c r="AA63" s="40">
        <f t="shared" si="20"/>
        <v>1</v>
      </c>
      <c r="AB63" s="40">
        <f t="shared" si="20"/>
        <v>2</v>
      </c>
      <c r="AC63" s="40">
        <f t="shared" si="20"/>
        <v>3</v>
      </c>
      <c r="AD63" s="40"/>
      <c r="AE63" s="40"/>
      <c r="AF63" s="40"/>
      <c r="AG63" s="40"/>
      <c r="AH63" s="40"/>
      <c r="AI63" s="40" t="str">
        <f t="shared" si="21"/>
        <v>HJ</v>
      </c>
      <c r="AJ63" s="40">
        <v>1</v>
      </c>
      <c r="AK63" s="40">
        <f t="shared" si="22"/>
        <v>2</v>
      </c>
      <c r="AL63" s="40">
        <f t="shared" si="22"/>
        <v>3</v>
      </c>
      <c r="AM63" s="40">
        <f t="shared" si="22"/>
        <v>4</v>
      </c>
      <c r="AN63" s="40">
        <f t="shared" si="22"/>
        <v>5</v>
      </c>
      <c r="AO63" s="40"/>
      <c r="AP63" s="40"/>
      <c r="AQ63" s="40"/>
      <c r="AR63" s="40"/>
      <c r="AS63" s="40"/>
      <c r="AT63" s="40" t="s">
        <v>159</v>
      </c>
      <c r="AU63" s="40">
        <v>6</v>
      </c>
      <c r="AV63" s="40">
        <f t="shared" si="23"/>
        <v>1</v>
      </c>
      <c r="AW63" s="40">
        <f t="shared" si="24"/>
        <v>2</v>
      </c>
      <c r="AX63" s="40">
        <f t="shared" si="25"/>
        <v>3</v>
      </c>
      <c r="AY63" s="40">
        <f t="shared" si="26"/>
        <v>4</v>
      </c>
      <c r="AZ63" s="40">
        <f t="shared" si="27"/>
        <v>5</v>
      </c>
      <c r="BA63" s="40" t="str">
        <f t="shared" si="28"/>
        <v/>
      </c>
      <c r="BB63" s="40" t="str">
        <f t="shared" si="29"/>
        <v/>
      </c>
      <c r="BC63" s="40" t="str">
        <f t="shared" si="30"/>
        <v/>
      </c>
      <c r="BD63" s="40" t="str">
        <f t="shared" si="31"/>
        <v/>
      </c>
      <c r="BE63" s="40" t="str">
        <f t="shared" si="32"/>
        <v>HJ</v>
      </c>
      <c r="BF63" s="40">
        <v>2</v>
      </c>
      <c r="BG63" s="40">
        <f t="shared" si="33"/>
        <v>3</v>
      </c>
      <c r="BH63" s="40">
        <f t="shared" si="34"/>
        <v>4</v>
      </c>
      <c r="BI63" s="40">
        <f t="shared" si="35"/>
        <v>5</v>
      </c>
      <c r="BJ63" s="40">
        <f t="shared" si="36"/>
        <v>6</v>
      </c>
      <c r="BK63" s="40">
        <f t="shared" si="37"/>
        <v>1</v>
      </c>
      <c r="BL63" s="40" t="str">
        <f t="shared" si="38"/>
        <v/>
      </c>
      <c r="BM63" s="40" t="str">
        <f t="shared" si="39"/>
        <v/>
      </c>
      <c r="BN63" s="40" t="str">
        <f t="shared" si="40"/>
        <v/>
      </c>
      <c r="BO63" s="40" t="str">
        <f t="shared" si="41"/>
        <v/>
      </c>
      <c r="BP63" s="40" t="str">
        <f t="shared" si="42"/>
        <v>HJ</v>
      </c>
      <c r="BQ63" s="40">
        <v>4</v>
      </c>
      <c r="BR63" s="40">
        <f t="shared" si="43"/>
        <v>5</v>
      </c>
      <c r="BS63" s="40">
        <f t="shared" si="44"/>
        <v>6</v>
      </c>
      <c r="BT63" s="40">
        <f t="shared" si="45"/>
        <v>1</v>
      </c>
      <c r="BU63" s="40">
        <f t="shared" si="46"/>
        <v>2</v>
      </c>
      <c r="BV63" s="40">
        <f t="shared" si="47"/>
        <v>3</v>
      </c>
      <c r="BW63" s="40" t="str">
        <f t="shared" si="48"/>
        <v/>
      </c>
      <c r="BX63" s="40" t="str">
        <f t="shared" si="49"/>
        <v/>
      </c>
      <c r="BY63" s="40" t="str">
        <f t="shared" si="50"/>
        <v/>
      </c>
      <c r="BZ63" s="40" t="str">
        <f t="shared" si="51"/>
        <v/>
      </c>
      <c r="CA63" s="40" t="str">
        <f t="shared" si="52"/>
        <v>HJ</v>
      </c>
      <c r="CB63" s="40">
        <v>1</v>
      </c>
      <c r="CC63" s="40">
        <f t="shared" si="53"/>
        <v>2</v>
      </c>
      <c r="CD63" s="40">
        <f t="shared" si="54"/>
        <v>3</v>
      </c>
      <c r="CE63" s="40">
        <f t="shared" si="55"/>
        <v>4</v>
      </c>
      <c r="CF63" s="40">
        <f t="shared" si="56"/>
        <v>5</v>
      </c>
      <c r="CG63" s="40">
        <f t="shared" si="57"/>
        <v>6</v>
      </c>
      <c r="CH63" s="40" t="str">
        <f t="shared" si="58"/>
        <v/>
      </c>
      <c r="CI63" s="40" t="str">
        <f t="shared" si="59"/>
        <v/>
      </c>
      <c r="CJ63" s="40" t="str">
        <f t="shared" si="60"/>
        <v/>
      </c>
      <c r="CK63" s="40" t="str">
        <f t="shared" si="61"/>
        <v/>
      </c>
      <c r="CL63" s="40" t="s">
        <v>159</v>
      </c>
      <c r="CM63" s="40">
        <v>5</v>
      </c>
      <c r="CN63" s="40">
        <f t="shared" si="62"/>
        <v>6</v>
      </c>
      <c r="CO63" s="40">
        <f t="shared" si="63"/>
        <v>7</v>
      </c>
      <c r="CP63" s="40">
        <f t="shared" si="64"/>
        <v>1</v>
      </c>
      <c r="CQ63" s="40">
        <f t="shared" si="65"/>
        <v>2</v>
      </c>
      <c r="CR63" s="40">
        <f t="shared" si="66"/>
        <v>3</v>
      </c>
      <c r="CS63" s="40">
        <f t="shared" si="67"/>
        <v>4</v>
      </c>
      <c r="CT63" s="40" t="str">
        <f t="shared" si="68"/>
        <v/>
      </c>
      <c r="CU63" s="40" t="str">
        <f t="shared" si="69"/>
        <v/>
      </c>
      <c r="CV63" s="40" t="str">
        <f t="shared" si="70"/>
        <v/>
      </c>
      <c r="CW63" s="40" t="str">
        <f t="shared" si="71"/>
        <v>HJ</v>
      </c>
      <c r="CX63" s="40">
        <v>6</v>
      </c>
      <c r="CY63" s="40">
        <f t="shared" si="72"/>
        <v>7</v>
      </c>
      <c r="CZ63" s="40">
        <f t="shared" si="73"/>
        <v>1</v>
      </c>
      <c r="DA63" s="40">
        <f t="shared" si="74"/>
        <v>2</v>
      </c>
      <c r="DB63" s="40">
        <f t="shared" si="75"/>
        <v>3</v>
      </c>
      <c r="DC63" s="40">
        <f t="shared" si="76"/>
        <v>4</v>
      </c>
      <c r="DD63" s="40">
        <f t="shared" si="77"/>
        <v>5</v>
      </c>
      <c r="DE63" s="40" t="str">
        <f t="shared" si="78"/>
        <v/>
      </c>
      <c r="DF63" s="40" t="str">
        <f t="shared" si="79"/>
        <v/>
      </c>
      <c r="DG63" s="40" t="str">
        <f t="shared" si="80"/>
        <v/>
      </c>
      <c r="DH63" s="40" t="str">
        <f t="shared" si="81"/>
        <v>HJ</v>
      </c>
      <c r="DI63" s="40">
        <v>3</v>
      </c>
      <c r="DJ63" s="40">
        <f t="shared" si="82"/>
        <v>4</v>
      </c>
      <c r="DK63" s="40">
        <f t="shared" si="83"/>
        <v>5</v>
      </c>
      <c r="DL63" s="40">
        <f t="shared" si="84"/>
        <v>6</v>
      </c>
      <c r="DM63" s="40">
        <f t="shared" si="85"/>
        <v>7</v>
      </c>
      <c r="DN63" s="40">
        <f t="shared" si="86"/>
        <v>1</v>
      </c>
      <c r="DO63" s="40">
        <f t="shared" si="87"/>
        <v>2</v>
      </c>
      <c r="DP63" s="40" t="str">
        <f t="shared" si="88"/>
        <v/>
      </c>
      <c r="DQ63" s="40" t="str">
        <f t="shared" si="89"/>
        <v/>
      </c>
      <c r="DR63" s="40" t="str">
        <f t="shared" si="90"/>
        <v/>
      </c>
      <c r="DS63" s="40" t="str">
        <f t="shared" si="91"/>
        <v>HJ</v>
      </c>
      <c r="DT63" s="40">
        <v>1</v>
      </c>
      <c r="DU63" s="40">
        <f t="shared" si="92"/>
        <v>2</v>
      </c>
      <c r="DV63" s="40">
        <f t="shared" si="93"/>
        <v>3</v>
      </c>
      <c r="DW63" s="40">
        <f t="shared" si="94"/>
        <v>4</v>
      </c>
      <c r="DX63" s="40">
        <f t="shared" si="95"/>
        <v>5</v>
      </c>
      <c r="DY63" s="40">
        <f t="shared" si="96"/>
        <v>6</v>
      </c>
      <c r="DZ63" s="40">
        <f t="shared" si="97"/>
        <v>7</v>
      </c>
      <c r="EA63" s="40" t="str">
        <f t="shared" si="98"/>
        <v/>
      </c>
      <c r="EB63" s="40" t="str">
        <f t="shared" si="99"/>
        <v/>
      </c>
      <c r="EC63" s="40" t="str">
        <f t="shared" si="100"/>
        <v/>
      </c>
      <c r="ED63" s="40" t="s">
        <v>159</v>
      </c>
      <c r="EE63" s="40">
        <v>2</v>
      </c>
      <c r="EF63" s="40">
        <f t="shared" si="101"/>
        <v>3</v>
      </c>
      <c r="EG63" s="40">
        <f t="shared" si="102"/>
        <v>4</v>
      </c>
      <c r="EH63" s="40">
        <f t="shared" si="103"/>
        <v>5</v>
      </c>
      <c r="EI63" s="40">
        <f t="shared" si="104"/>
        <v>6</v>
      </c>
      <c r="EJ63" s="40">
        <f t="shared" si="105"/>
        <v>7</v>
      </c>
      <c r="EK63" s="40">
        <f t="shared" si="106"/>
        <v>8</v>
      </c>
      <c r="EL63" s="40">
        <f t="shared" si="107"/>
        <v>1</v>
      </c>
      <c r="EM63" s="40" t="str">
        <f t="shared" si="108"/>
        <v/>
      </c>
      <c r="EN63" s="40" t="str">
        <f t="shared" si="109"/>
        <v/>
      </c>
      <c r="EO63" s="40" t="str">
        <f t="shared" si="110"/>
        <v>HJ</v>
      </c>
      <c r="EP63" s="40">
        <v>7</v>
      </c>
      <c r="EQ63" s="40">
        <f t="shared" si="111"/>
        <v>8</v>
      </c>
      <c r="ER63" s="40">
        <f t="shared" si="112"/>
        <v>1</v>
      </c>
      <c r="ES63" s="40">
        <f t="shared" si="113"/>
        <v>2</v>
      </c>
      <c r="ET63" s="40">
        <f t="shared" si="114"/>
        <v>3</v>
      </c>
      <c r="EU63" s="40">
        <f t="shared" si="115"/>
        <v>4</v>
      </c>
      <c r="EV63" s="40">
        <f t="shared" si="116"/>
        <v>5</v>
      </c>
      <c r="EW63" s="40">
        <f t="shared" si="117"/>
        <v>6</v>
      </c>
      <c r="EX63" s="40" t="str">
        <f t="shared" si="118"/>
        <v/>
      </c>
      <c r="EY63" s="40" t="str">
        <f t="shared" si="119"/>
        <v/>
      </c>
      <c r="EZ63" s="40" t="str">
        <f t="shared" si="120"/>
        <v>HJ</v>
      </c>
      <c r="FA63" s="40">
        <v>1</v>
      </c>
      <c r="FB63" s="40">
        <f t="shared" si="121"/>
        <v>2</v>
      </c>
      <c r="FC63" s="40">
        <f t="shared" si="122"/>
        <v>3</v>
      </c>
      <c r="FD63" s="40">
        <f t="shared" si="123"/>
        <v>4</v>
      </c>
      <c r="FE63" s="40">
        <f t="shared" si="124"/>
        <v>5</v>
      </c>
      <c r="FF63" s="40">
        <f t="shared" si="125"/>
        <v>6</v>
      </c>
      <c r="FG63" s="40">
        <f t="shared" si="126"/>
        <v>7</v>
      </c>
      <c r="FH63" s="40">
        <f t="shared" si="127"/>
        <v>8</v>
      </c>
      <c r="FI63" s="40" t="str">
        <f t="shared" si="128"/>
        <v/>
      </c>
      <c r="FJ63" s="40" t="str">
        <f t="shared" si="129"/>
        <v/>
      </c>
      <c r="FK63" s="40" t="str">
        <f t="shared" si="130"/>
        <v>HJ</v>
      </c>
      <c r="FL63" s="40">
        <v>6</v>
      </c>
      <c r="FM63" s="40">
        <f t="shared" si="131"/>
        <v>7</v>
      </c>
      <c r="FN63" s="40">
        <f t="shared" si="132"/>
        <v>8</v>
      </c>
      <c r="FO63" s="40">
        <f t="shared" si="133"/>
        <v>1</v>
      </c>
      <c r="FP63" s="40">
        <f t="shared" si="134"/>
        <v>2</v>
      </c>
      <c r="FQ63" s="40">
        <f t="shared" si="135"/>
        <v>3</v>
      </c>
      <c r="FR63" s="40">
        <f t="shared" si="136"/>
        <v>4</v>
      </c>
      <c r="FS63" s="40">
        <f t="shared" si="137"/>
        <v>5</v>
      </c>
      <c r="FT63" s="40" t="str">
        <f t="shared" si="138"/>
        <v/>
      </c>
      <c r="FU63" s="40" t="str">
        <f t="shared" si="139"/>
        <v/>
      </c>
    </row>
    <row r="64" spans="2:177" hidden="1">
      <c r="B64" s="40" t="s">
        <v>160</v>
      </c>
      <c r="C64" s="40">
        <v>1</v>
      </c>
      <c r="D64" s="40">
        <v>2</v>
      </c>
      <c r="E64" s="40">
        <v>3</v>
      </c>
      <c r="F64" s="40">
        <v>4</v>
      </c>
      <c r="G64" s="40">
        <v>5</v>
      </c>
      <c r="H64" s="40"/>
      <c r="I64" s="40"/>
      <c r="J64" s="40"/>
      <c r="K64" s="40"/>
      <c r="L64" s="40"/>
      <c r="M64" s="40" t="str">
        <f t="shared" si="17"/>
        <v>PV</v>
      </c>
      <c r="N64" s="40">
        <v>3</v>
      </c>
      <c r="O64" s="40">
        <f t="shared" si="18"/>
        <v>4</v>
      </c>
      <c r="P64" s="40">
        <f t="shared" si="18"/>
        <v>5</v>
      </c>
      <c r="Q64" s="40">
        <f t="shared" si="18"/>
        <v>1</v>
      </c>
      <c r="R64" s="40">
        <f t="shared" si="18"/>
        <v>2</v>
      </c>
      <c r="S64" s="40"/>
      <c r="T64" s="40"/>
      <c r="U64" s="40"/>
      <c r="V64" s="40"/>
      <c r="W64" s="40"/>
      <c r="X64" s="40" t="str">
        <f t="shared" si="19"/>
        <v>PV</v>
      </c>
      <c r="Y64" s="40">
        <v>5</v>
      </c>
      <c r="Z64" s="40">
        <f t="shared" si="20"/>
        <v>1</v>
      </c>
      <c r="AA64" s="40">
        <f t="shared" si="20"/>
        <v>2</v>
      </c>
      <c r="AB64" s="40">
        <f t="shared" si="20"/>
        <v>3</v>
      </c>
      <c r="AC64" s="40">
        <f t="shared" si="20"/>
        <v>4</v>
      </c>
      <c r="AD64" s="40"/>
      <c r="AE64" s="40"/>
      <c r="AF64" s="40"/>
      <c r="AG64" s="40"/>
      <c r="AH64" s="40"/>
      <c r="AI64" s="40" t="str">
        <f t="shared" si="21"/>
        <v>PV</v>
      </c>
      <c r="AJ64" s="40">
        <v>2</v>
      </c>
      <c r="AK64" s="40">
        <f t="shared" si="22"/>
        <v>3</v>
      </c>
      <c r="AL64" s="40">
        <f t="shared" si="22"/>
        <v>4</v>
      </c>
      <c r="AM64" s="40">
        <f t="shared" si="22"/>
        <v>5</v>
      </c>
      <c r="AN64" s="40">
        <f t="shared" si="22"/>
        <v>1</v>
      </c>
      <c r="AO64" s="40"/>
      <c r="AP64" s="40"/>
      <c r="AQ64" s="40"/>
      <c r="AR64" s="40"/>
      <c r="AS64" s="40"/>
      <c r="AT64" s="40" t="s">
        <v>160</v>
      </c>
      <c r="AU64" s="40">
        <v>1</v>
      </c>
      <c r="AV64" s="40">
        <f t="shared" si="23"/>
        <v>2</v>
      </c>
      <c r="AW64" s="40">
        <f t="shared" si="24"/>
        <v>3</v>
      </c>
      <c r="AX64" s="40">
        <f t="shared" si="25"/>
        <v>4</v>
      </c>
      <c r="AY64" s="40">
        <f t="shared" si="26"/>
        <v>5</v>
      </c>
      <c r="AZ64" s="40">
        <f t="shared" si="27"/>
        <v>6</v>
      </c>
      <c r="BA64" s="40" t="str">
        <f t="shared" si="28"/>
        <v/>
      </c>
      <c r="BB64" s="40" t="str">
        <f t="shared" si="29"/>
        <v/>
      </c>
      <c r="BC64" s="40" t="str">
        <f t="shared" si="30"/>
        <v/>
      </c>
      <c r="BD64" s="40" t="str">
        <f t="shared" si="31"/>
        <v/>
      </c>
      <c r="BE64" s="40" t="str">
        <f t="shared" si="32"/>
        <v>PV</v>
      </c>
      <c r="BF64" s="40">
        <v>3</v>
      </c>
      <c r="BG64" s="40">
        <f t="shared" si="33"/>
        <v>4</v>
      </c>
      <c r="BH64" s="40">
        <f t="shared" si="34"/>
        <v>5</v>
      </c>
      <c r="BI64" s="40">
        <f t="shared" si="35"/>
        <v>6</v>
      </c>
      <c r="BJ64" s="40">
        <f t="shared" si="36"/>
        <v>1</v>
      </c>
      <c r="BK64" s="40">
        <f t="shared" si="37"/>
        <v>2</v>
      </c>
      <c r="BL64" s="40" t="str">
        <f t="shared" si="38"/>
        <v/>
      </c>
      <c r="BM64" s="40" t="str">
        <f t="shared" si="39"/>
        <v/>
      </c>
      <c r="BN64" s="40" t="str">
        <f t="shared" si="40"/>
        <v/>
      </c>
      <c r="BO64" s="40" t="str">
        <f t="shared" si="41"/>
        <v/>
      </c>
      <c r="BP64" s="40" t="str">
        <f t="shared" si="42"/>
        <v>PV</v>
      </c>
      <c r="BQ64" s="40">
        <v>5</v>
      </c>
      <c r="BR64" s="40">
        <f t="shared" si="43"/>
        <v>6</v>
      </c>
      <c r="BS64" s="40">
        <f t="shared" si="44"/>
        <v>1</v>
      </c>
      <c r="BT64" s="40">
        <f t="shared" si="45"/>
        <v>2</v>
      </c>
      <c r="BU64" s="40">
        <f t="shared" si="46"/>
        <v>3</v>
      </c>
      <c r="BV64" s="40">
        <f t="shared" si="47"/>
        <v>4</v>
      </c>
      <c r="BW64" s="40" t="str">
        <f t="shared" si="48"/>
        <v/>
      </c>
      <c r="BX64" s="40" t="str">
        <f t="shared" si="49"/>
        <v/>
      </c>
      <c r="BY64" s="40" t="str">
        <f t="shared" si="50"/>
        <v/>
      </c>
      <c r="BZ64" s="40" t="str">
        <f t="shared" si="51"/>
        <v/>
      </c>
      <c r="CA64" s="40" t="str">
        <f t="shared" si="52"/>
        <v>PV</v>
      </c>
      <c r="CB64" s="40">
        <v>2</v>
      </c>
      <c r="CC64" s="40">
        <f t="shared" si="53"/>
        <v>3</v>
      </c>
      <c r="CD64" s="40">
        <f t="shared" si="54"/>
        <v>4</v>
      </c>
      <c r="CE64" s="40">
        <f t="shared" si="55"/>
        <v>5</v>
      </c>
      <c r="CF64" s="40">
        <f t="shared" si="56"/>
        <v>6</v>
      </c>
      <c r="CG64" s="40">
        <f t="shared" si="57"/>
        <v>1</v>
      </c>
      <c r="CH64" s="40" t="str">
        <f t="shared" si="58"/>
        <v/>
      </c>
      <c r="CI64" s="40" t="str">
        <f t="shared" si="59"/>
        <v/>
      </c>
      <c r="CJ64" s="40" t="str">
        <f t="shared" si="60"/>
        <v/>
      </c>
      <c r="CK64" s="40" t="str">
        <f t="shared" si="61"/>
        <v/>
      </c>
      <c r="CL64" s="40" t="s">
        <v>160</v>
      </c>
      <c r="CM64" s="40">
        <v>6</v>
      </c>
      <c r="CN64" s="40">
        <f t="shared" si="62"/>
        <v>7</v>
      </c>
      <c r="CO64" s="40">
        <f t="shared" si="63"/>
        <v>1</v>
      </c>
      <c r="CP64" s="40">
        <f t="shared" si="64"/>
        <v>2</v>
      </c>
      <c r="CQ64" s="40">
        <f t="shared" si="65"/>
        <v>3</v>
      </c>
      <c r="CR64" s="40">
        <f t="shared" si="66"/>
        <v>4</v>
      </c>
      <c r="CS64" s="40">
        <f t="shared" si="67"/>
        <v>5</v>
      </c>
      <c r="CT64" s="40" t="str">
        <f t="shared" si="68"/>
        <v/>
      </c>
      <c r="CU64" s="40" t="str">
        <f t="shared" si="69"/>
        <v/>
      </c>
      <c r="CV64" s="40" t="str">
        <f t="shared" si="70"/>
        <v/>
      </c>
      <c r="CW64" s="40" t="str">
        <f t="shared" si="71"/>
        <v>PV</v>
      </c>
      <c r="CX64" s="40">
        <v>7</v>
      </c>
      <c r="CY64" s="40">
        <f t="shared" si="72"/>
        <v>1</v>
      </c>
      <c r="CZ64" s="40">
        <f t="shared" si="73"/>
        <v>2</v>
      </c>
      <c r="DA64" s="40">
        <f t="shared" si="74"/>
        <v>3</v>
      </c>
      <c r="DB64" s="40">
        <f t="shared" si="75"/>
        <v>4</v>
      </c>
      <c r="DC64" s="40">
        <f t="shared" si="76"/>
        <v>5</v>
      </c>
      <c r="DD64" s="40">
        <f t="shared" si="77"/>
        <v>6</v>
      </c>
      <c r="DE64" s="40" t="str">
        <f t="shared" si="78"/>
        <v/>
      </c>
      <c r="DF64" s="40" t="str">
        <f t="shared" si="79"/>
        <v/>
      </c>
      <c r="DG64" s="40" t="str">
        <f t="shared" si="80"/>
        <v/>
      </c>
      <c r="DH64" s="40" t="str">
        <f t="shared" si="81"/>
        <v>PV</v>
      </c>
      <c r="DI64" s="40">
        <v>4</v>
      </c>
      <c r="DJ64" s="40">
        <f t="shared" si="82"/>
        <v>5</v>
      </c>
      <c r="DK64" s="40">
        <f t="shared" si="83"/>
        <v>6</v>
      </c>
      <c r="DL64" s="40">
        <f t="shared" si="84"/>
        <v>7</v>
      </c>
      <c r="DM64" s="40">
        <f t="shared" si="85"/>
        <v>1</v>
      </c>
      <c r="DN64" s="40">
        <f t="shared" si="86"/>
        <v>2</v>
      </c>
      <c r="DO64" s="40">
        <f t="shared" si="87"/>
        <v>3</v>
      </c>
      <c r="DP64" s="40" t="str">
        <f t="shared" si="88"/>
        <v/>
      </c>
      <c r="DQ64" s="40" t="str">
        <f t="shared" si="89"/>
        <v/>
      </c>
      <c r="DR64" s="40" t="str">
        <f t="shared" si="90"/>
        <v/>
      </c>
      <c r="DS64" s="40" t="str">
        <f t="shared" si="91"/>
        <v>PV</v>
      </c>
      <c r="DT64" s="40">
        <v>2</v>
      </c>
      <c r="DU64" s="40">
        <f t="shared" si="92"/>
        <v>3</v>
      </c>
      <c r="DV64" s="40">
        <f t="shared" si="93"/>
        <v>4</v>
      </c>
      <c r="DW64" s="40">
        <f t="shared" si="94"/>
        <v>5</v>
      </c>
      <c r="DX64" s="40">
        <f t="shared" si="95"/>
        <v>6</v>
      </c>
      <c r="DY64" s="40">
        <f t="shared" si="96"/>
        <v>7</v>
      </c>
      <c r="DZ64" s="40">
        <f t="shared" si="97"/>
        <v>1</v>
      </c>
      <c r="EA64" s="40" t="str">
        <f t="shared" si="98"/>
        <v/>
      </c>
      <c r="EB64" s="40" t="str">
        <f t="shared" si="99"/>
        <v/>
      </c>
      <c r="EC64" s="40" t="str">
        <f t="shared" si="100"/>
        <v/>
      </c>
      <c r="ED64" s="40" t="s">
        <v>160</v>
      </c>
      <c r="EE64" s="40">
        <v>3</v>
      </c>
      <c r="EF64" s="40">
        <f t="shared" si="101"/>
        <v>4</v>
      </c>
      <c r="EG64" s="40">
        <f t="shared" si="102"/>
        <v>5</v>
      </c>
      <c r="EH64" s="40">
        <f t="shared" si="103"/>
        <v>6</v>
      </c>
      <c r="EI64" s="40">
        <f t="shared" si="104"/>
        <v>7</v>
      </c>
      <c r="EJ64" s="40">
        <f t="shared" si="105"/>
        <v>8</v>
      </c>
      <c r="EK64" s="40">
        <f t="shared" si="106"/>
        <v>1</v>
      </c>
      <c r="EL64" s="40">
        <f t="shared" si="107"/>
        <v>2</v>
      </c>
      <c r="EM64" s="40" t="str">
        <f t="shared" si="108"/>
        <v/>
      </c>
      <c r="EN64" s="40" t="str">
        <f t="shared" si="109"/>
        <v/>
      </c>
      <c r="EO64" s="40" t="str">
        <f t="shared" si="110"/>
        <v>PV</v>
      </c>
      <c r="EP64" s="40">
        <v>8</v>
      </c>
      <c r="EQ64" s="40">
        <f t="shared" si="111"/>
        <v>1</v>
      </c>
      <c r="ER64" s="40">
        <f t="shared" si="112"/>
        <v>2</v>
      </c>
      <c r="ES64" s="40">
        <f t="shared" si="113"/>
        <v>3</v>
      </c>
      <c r="ET64" s="40">
        <f t="shared" si="114"/>
        <v>4</v>
      </c>
      <c r="EU64" s="40">
        <f t="shared" si="115"/>
        <v>5</v>
      </c>
      <c r="EV64" s="40">
        <f t="shared" si="116"/>
        <v>6</v>
      </c>
      <c r="EW64" s="40">
        <f t="shared" si="117"/>
        <v>7</v>
      </c>
      <c r="EX64" s="40" t="str">
        <f t="shared" si="118"/>
        <v/>
      </c>
      <c r="EY64" s="40" t="str">
        <f t="shared" si="119"/>
        <v/>
      </c>
      <c r="EZ64" s="40" t="str">
        <f t="shared" si="120"/>
        <v>PV</v>
      </c>
      <c r="FA64" s="40">
        <v>2</v>
      </c>
      <c r="FB64" s="40">
        <f t="shared" si="121"/>
        <v>3</v>
      </c>
      <c r="FC64" s="40">
        <f t="shared" si="122"/>
        <v>4</v>
      </c>
      <c r="FD64" s="40">
        <f t="shared" si="123"/>
        <v>5</v>
      </c>
      <c r="FE64" s="40">
        <f t="shared" si="124"/>
        <v>6</v>
      </c>
      <c r="FF64" s="40">
        <f t="shared" si="125"/>
        <v>7</v>
      </c>
      <c r="FG64" s="40">
        <f t="shared" si="126"/>
        <v>8</v>
      </c>
      <c r="FH64" s="40">
        <f t="shared" si="127"/>
        <v>1</v>
      </c>
      <c r="FI64" s="40" t="str">
        <f t="shared" si="128"/>
        <v/>
      </c>
      <c r="FJ64" s="40" t="str">
        <f t="shared" si="129"/>
        <v/>
      </c>
      <c r="FK64" s="40" t="str">
        <f t="shared" si="130"/>
        <v>PV</v>
      </c>
      <c r="FL64" s="40">
        <v>7</v>
      </c>
      <c r="FM64" s="40">
        <f t="shared" si="131"/>
        <v>8</v>
      </c>
      <c r="FN64" s="40">
        <f t="shared" si="132"/>
        <v>1</v>
      </c>
      <c r="FO64" s="40">
        <f t="shared" si="133"/>
        <v>2</v>
      </c>
      <c r="FP64" s="40">
        <f t="shared" si="134"/>
        <v>3</v>
      </c>
      <c r="FQ64" s="40">
        <f t="shared" si="135"/>
        <v>4</v>
      </c>
      <c r="FR64" s="40">
        <f t="shared" si="136"/>
        <v>5</v>
      </c>
      <c r="FS64" s="40">
        <f t="shared" si="137"/>
        <v>6</v>
      </c>
      <c r="FT64" s="40" t="str">
        <f t="shared" si="138"/>
        <v/>
      </c>
      <c r="FU64" s="40" t="str">
        <f t="shared" si="139"/>
        <v/>
      </c>
    </row>
    <row r="65" spans="1:177" hidden="1">
      <c r="B65" s="40" t="s">
        <v>161</v>
      </c>
      <c r="C65" s="40">
        <v>2</v>
      </c>
      <c r="D65" s="40">
        <v>3</v>
      </c>
      <c r="E65" s="40">
        <v>4</v>
      </c>
      <c r="F65" s="40">
        <v>5</v>
      </c>
      <c r="G65" s="40">
        <v>1</v>
      </c>
      <c r="H65" s="40"/>
      <c r="I65" s="40"/>
      <c r="J65" s="40"/>
      <c r="K65" s="40"/>
      <c r="L65" s="40"/>
      <c r="M65" s="40" t="str">
        <f t="shared" si="17"/>
        <v>LJ</v>
      </c>
      <c r="N65" s="40">
        <v>4</v>
      </c>
      <c r="O65" s="40">
        <f t="shared" si="18"/>
        <v>5</v>
      </c>
      <c r="P65" s="40">
        <f t="shared" si="18"/>
        <v>1</v>
      </c>
      <c r="Q65" s="40">
        <f t="shared" si="18"/>
        <v>2</v>
      </c>
      <c r="R65" s="40">
        <f t="shared" si="18"/>
        <v>3</v>
      </c>
      <c r="S65" s="40"/>
      <c r="T65" s="40"/>
      <c r="U65" s="40"/>
      <c r="V65" s="40"/>
      <c r="W65" s="40"/>
      <c r="X65" s="40" t="str">
        <f t="shared" si="19"/>
        <v>LJ</v>
      </c>
      <c r="Y65" s="40">
        <v>1</v>
      </c>
      <c r="Z65" s="40">
        <f t="shared" si="20"/>
        <v>2</v>
      </c>
      <c r="AA65" s="40">
        <f t="shared" si="20"/>
        <v>3</v>
      </c>
      <c r="AB65" s="40">
        <f t="shared" si="20"/>
        <v>4</v>
      </c>
      <c r="AC65" s="40">
        <f t="shared" si="20"/>
        <v>5</v>
      </c>
      <c r="AD65" s="40"/>
      <c r="AE65" s="40"/>
      <c r="AF65" s="40"/>
      <c r="AG65" s="40"/>
      <c r="AH65" s="40"/>
      <c r="AI65" s="40" t="str">
        <f t="shared" si="21"/>
        <v>LJ</v>
      </c>
      <c r="AJ65" s="40">
        <v>3</v>
      </c>
      <c r="AK65" s="40">
        <f t="shared" si="22"/>
        <v>4</v>
      </c>
      <c r="AL65" s="40">
        <f t="shared" si="22"/>
        <v>5</v>
      </c>
      <c r="AM65" s="40">
        <f t="shared" si="22"/>
        <v>1</v>
      </c>
      <c r="AN65" s="40">
        <f t="shared" si="22"/>
        <v>2</v>
      </c>
      <c r="AO65" s="40"/>
      <c r="AP65" s="40"/>
      <c r="AQ65" s="40"/>
      <c r="AR65" s="40"/>
      <c r="AS65" s="40"/>
      <c r="AT65" s="40" t="s">
        <v>161</v>
      </c>
      <c r="AU65" s="40">
        <v>2</v>
      </c>
      <c r="AV65" s="40">
        <f t="shared" si="23"/>
        <v>3</v>
      </c>
      <c r="AW65" s="40">
        <f t="shared" si="24"/>
        <v>4</v>
      </c>
      <c r="AX65" s="40">
        <f t="shared" si="25"/>
        <v>5</v>
      </c>
      <c r="AY65" s="40">
        <f t="shared" si="26"/>
        <v>6</v>
      </c>
      <c r="AZ65" s="40">
        <f t="shared" si="27"/>
        <v>1</v>
      </c>
      <c r="BA65" s="40" t="str">
        <f t="shared" si="28"/>
        <v/>
      </c>
      <c r="BB65" s="40" t="str">
        <f t="shared" si="29"/>
        <v/>
      </c>
      <c r="BC65" s="40" t="str">
        <f t="shared" si="30"/>
        <v/>
      </c>
      <c r="BD65" s="40" t="str">
        <f t="shared" si="31"/>
        <v/>
      </c>
      <c r="BE65" s="40" t="str">
        <f t="shared" si="32"/>
        <v>LJ</v>
      </c>
      <c r="BF65" s="40">
        <v>4</v>
      </c>
      <c r="BG65" s="40">
        <f t="shared" si="33"/>
        <v>5</v>
      </c>
      <c r="BH65" s="40">
        <f t="shared" si="34"/>
        <v>6</v>
      </c>
      <c r="BI65" s="40">
        <f t="shared" si="35"/>
        <v>1</v>
      </c>
      <c r="BJ65" s="40">
        <f t="shared" si="36"/>
        <v>2</v>
      </c>
      <c r="BK65" s="40">
        <f t="shared" si="37"/>
        <v>3</v>
      </c>
      <c r="BL65" s="40" t="str">
        <f t="shared" si="38"/>
        <v/>
      </c>
      <c r="BM65" s="40" t="str">
        <f t="shared" si="39"/>
        <v/>
      </c>
      <c r="BN65" s="40" t="str">
        <f t="shared" si="40"/>
        <v/>
      </c>
      <c r="BO65" s="40" t="str">
        <f t="shared" si="41"/>
        <v/>
      </c>
      <c r="BP65" s="40" t="str">
        <f t="shared" si="42"/>
        <v>LJ</v>
      </c>
      <c r="BQ65" s="40">
        <v>6</v>
      </c>
      <c r="BR65" s="40">
        <f t="shared" si="43"/>
        <v>1</v>
      </c>
      <c r="BS65" s="40">
        <f t="shared" si="44"/>
        <v>2</v>
      </c>
      <c r="BT65" s="40">
        <f t="shared" si="45"/>
        <v>3</v>
      </c>
      <c r="BU65" s="40">
        <f t="shared" si="46"/>
        <v>4</v>
      </c>
      <c r="BV65" s="40">
        <f t="shared" si="47"/>
        <v>5</v>
      </c>
      <c r="BW65" s="40" t="str">
        <f t="shared" si="48"/>
        <v/>
      </c>
      <c r="BX65" s="40" t="str">
        <f t="shared" si="49"/>
        <v/>
      </c>
      <c r="BY65" s="40" t="str">
        <f t="shared" si="50"/>
        <v/>
      </c>
      <c r="BZ65" s="40" t="str">
        <f t="shared" si="51"/>
        <v/>
      </c>
      <c r="CA65" s="40" t="str">
        <f t="shared" si="52"/>
        <v>LJ</v>
      </c>
      <c r="CB65" s="40">
        <v>3</v>
      </c>
      <c r="CC65" s="40">
        <f t="shared" si="53"/>
        <v>4</v>
      </c>
      <c r="CD65" s="40">
        <f t="shared" si="54"/>
        <v>5</v>
      </c>
      <c r="CE65" s="40">
        <f t="shared" si="55"/>
        <v>6</v>
      </c>
      <c r="CF65" s="40">
        <f t="shared" si="56"/>
        <v>1</v>
      </c>
      <c r="CG65" s="40">
        <f t="shared" si="57"/>
        <v>2</v>
      </c>
      <c r="CH65" s="40" t="str">
        <f t="shared" si="58"/>
        <v/>
      </c>
      <c r="CI65" s="40" t="str">
        <f t="shared" si="59"/>
        <v/>
      </c>
      <c r="CJ65" s="40" t="str">
        <f t="shared" si="60"/>
        <v/>
      </c>
      <c r="CK65" s="40" t="str">
        <f t="shared" si="61"/>
        <v/>
      </c>
      <c r="CL65" s="40" t="s">
        <v>161</v>
      </c>
      <c r="CM65" s="40">
        <v>7</v>
      </c>
      <c r="CN65" s="40">
        <f t="shared" si="62"/>
        <v>1</v>
      </c>
      <c r="CO65" s="40">
        <f t="shared" si="63"/>
        <v>2</v>
      </c>
      <c r="CP65" s="40">
        <f t="shared" si="64"/>
        <v>3</v>
      </c>
      <c r="CQ65" s="40">
        <f t="shared" si="65"/>
        <v>4</v>
      </c>
      <c r="CR65" s="40">
        <f t="shared" si="66"/>
        <v>5</v>
      </c>
      <c r="CS65" s="40">
        <f t="shared" si="67"/>
        <v>6</v>
      </c>
      <c r="CT65" s="40" t="str">
        <f t="shared" si="68"/>
        <v/>
      </c>
      <c r="CU65" s="40" t="str">
        <f t="shared" si="69"/>
        <v/>
      </c>
      <c r="CV65" s="40" t="str">
        <f t="shared" si="70"/>
        <v/>
      </c>
      <c r="CW65" s="40" t="str">
        <f t="shared" si="71"/>
        <v>LJ</v>
      </c>
      <c r="CX65" s="40">
        <v>1</v>
      </c>
      <c r="CY65" s="40">
        <f t="shared" si="72"/>
        <v>2</v>
      </c>
      <c r="CZ65" s="40">
        <f t="shared" si="73"/>
        <v>3</v>
      </c>
      <c r="DA65" s="40">
        <f t="shared" si="74"/>
        <v>4</v>
      </c>
      <c r="DB65" s="40">
        <f t="shared" si="75"/>
        <v>5</v>
      </c>
      <c r="DC65" s="40">
        <f t="shared" si="76"/>
        <v>6</v>
      </c>
      <c r="DD65" s="40">
        <f t="shared" si="77"/>
        <v>7</v>
      </c>
      <c r="DE65" s="40" t="str">
        <f t="shared" si="78"/>
        <v/>
      </c>
      <c r="DF65" s="40" t="str">
        <f t="shared" si="79"/>
        <v/>
      </c>
      <c r="DG65" s="40" t="str">
        <f t="shared" si="80"/>
        <v/>
      </c>
      <c r="DH65" s="40" t="str">
        <f t="shared" si="81"/>
        <v>LJ</v>
      </c>
      <c r="DI65" s="40">
        <v>5</v>
      </c>
      <c r="DJ65" s="40">
        <f t="shared" si="82"/>
        <v>6</v>
      </c>
      <c r="DK65" s="40">
        <f t="shared" si="83"/>
        <v>7</v>
      </c>
      <c r="DL65" s="40">
        <f t="shared" si="84"/>
        <v>1</v>
      </c>
      <c r="DM65" s="40">
        <f t="shared" si="85"/>
        <v>2</v>
      </c>
      <c r="DN65" s="40">
        <f t="shared" si="86"/>
        <v>3</v>
      </c>
      <c r="DO65" s="40">
        <f t="shared" si="87"/>
        <v>4</v>
      </c>
      <c r="DP65" s="40" t="str">
        <f t="shared" si="88"/>
        <v/>
      </c>
      <c r="DQ65" s="40" t="str">
        <f t="shared" si="89"/>
        <v/>
      </c>
      <c r="DR65" s="40" t="str">
        <f t="shared" si="90"/>
        <v/>
      </c>
      <c r="DS65" s="40" t="str">
        <f t="shared" si="91"/>
        <v>LJ</v>
      </c>
      <c r="DT65" s="40">
        <v>3</v>
      </c>
      <c r="DU65" s="40">
        <f t="shared" si="92"/>
        <v>4</v>
      </c>
      <c r="DV65" s="40">
        <f t="shared" si="93"/>
        <v>5</v>
      </c>
      <c r="DW65" s="40">
        <f t="shared" si="94"/>
        <v>6</v>
      </c>
      <c r="DX65" s="40">
        <f t="shared" si="95"/>
        <v>7</v>
      </c>
      <c r="DY65" s="40">
        <f t="shared" si="96"/>
        <v>1</v>
      </c>
      <c r="DZ65" s="40">
        <f t="shared" si="97"/>
        <v>2</v>
      </c>
      <c r="EA65" s="40" t="str">
        <f t="shared" si="98"/>
        <v/>
      </c>
      <c r="EB65" s="40" t="str">
        <f t="shared" si="99"/>
        <v/>
      </c>
      <c r="EC65" s="40" t="str">
        <f t="shared" si="100"/>
        <v/>
      </c>
      <c r="ED65" s="40" t="s">
        <v>161</v>
      </c>
      <c r="EE65" s="40">
        <v>4</v>
      </c>
      <c r="EF65" s="40">
        <f t="shared" si="101"/>
        <v>5</v>
      </c>
      <c r="EG65" s="40">
        <f t="shared" si="102"/>
        <v>6</v>
      </c>
      <c r="EH65" s="40">
        <f t="shared" si="103"/>
        <v>7</v>
      </c>
      <c r="EI65" s="40">
        <f t="shared" si="104"/>
        <v>8</v>
      </c>
      <c r="EJ65" s="40">
        <f t="shared" si="105"/>
        <v>1</v>
      </c>
      <c r="EK65" s="40">
        <f t="shared" si="106"/>
        <v>2</v>
      </c>
      <c r="EL65" s="40">
        <f t="shared" si="107"/>
        <v>3</v>
      </c>
      <c r="EM65" s="40" t="str">
        <f t="shared" si="108"/>
        <v/>
      </c>
      <c r="EN65" s="40" t="str">
        <f t="shared" si="109"/>
        <v/>
      </c>
      <c r="EO65" s="40" t="str">
        <f t="shared" si="110"/>
        <v>LJ</v>
      </c>
      <c r="EP65" s="40">
        <v>1</v>
      </c>
      <c r="EQ65" s="40">
        <f t="shared" si="111"/>
        <v>2</v>
      </c>
      <c r="ER65" s="40">
        <f t="shared" si="112"/>
        <v>3</v>
      </c>
      <c r="ES65" s="40">
        <f t="shared" si="113"/>
        <v>4</v>
      </c>
      <c r="ET65" s="40">
        <f t="shared" si="114"/>
        <v>5</v>
      </c>
      <c r="EU65" s="40">
        <f t="shared" si="115"/>
        <v>6</v>
      </c>
      <c r="EV65" s="40">
        <f t="shared" si="116"/>
        <v>7</v>
      </c>
      <c r="EW65" s="40">
        <f t="shared" si="117"/>
        <v>8</v>
      </c>
      <c r="EX65" s="40" t="str">
        <f t="shared" si="118"/>
        <v/>
      </c>
      <c r="EY65" s="40" t="str">
        <f t="shared" si="119"/>
        <v/>
      </c>
      <c r="EZ65" s="40" t="str">
        <f t="shared" si="120"/>
        <v>LJ</v>
      </c>
      <c r="FA65" s="40">
        <v>3</v>
      </c>
      <c r="FB65" s="40">
        <f t="shared" si="121"/>
        <v>4</v>
      </c>
      <c r="FC65" s="40">
        <f t="shared" si="122"/>
        <v>5</v>
      </c>
      <c r="FD65" s="40">
        <f t="shared" si="123"/>
        <v>6</v>
      </c>
      <c r="FE65" s="40">
        <f t="shared" si="124"/>
        <v>7</v>
      </c>
      <c r="FF65" s="40">
        <f t="shared" si="125"/>
        <v>8</v>
      </c>
      <c r="FG65" s="40">
        <f t="shared" si="126"/>
        <v>1</v>
      </c>
      <c r="FH65" s="40">
        <f t="shared" si="127"/>
        <v>2</v>
      </c>
      <c r="FI65" s="40" t="str">
        <f t="shared" si="128"/>
        <v/>
      </c>
      <c r="FJ65" s="40" t="str">
        <f t="shared" si="129"/>
        <v/>
      </c>
      <c r="FK65" s="40" t="str">
        <f t="shared" si="130"/>
        <v>LJ</v>
      </c>
      <c r="FL65" s="40">
        <v>8</v>
      </c>
      <c r="FM65" s="40">
        <f t="shared" si="131"/>
        <v>1</v>
      </c>
      <c r="FN65" s="40">
        <f t="shared" si="132"/>
        <v>2</v>
      </c>
      <c r="FO65" s="40">
        <f t="shared" si="133"/>
        <v>3</v>
      </c>
      <c r="FP65" s="40">
        <f t="shared" si="134"/>
        <v>4</v>
      </c>
      <c r="FQ65" s="40">
        <f t="shared" si="135"/>
        <v>5</v>
      </c>
      <c r="FR65" s="40">
        <f t="shared" si="136"/>
        <v>6</v>
      </c>
      <c r="FS65" s="40">
        <f t="shared" si="137"/>
        <v>7</v>
      </c>
      <c r="FT65" s="40" t="str">
        <f t="shared" si="138"/>
        <v/>
      </c>
      <c r="FU65" s="40" t="str">
        <f t="shared" si="139"/>
        <v/>
      </c>
    </row>
    <row r="66" spans="1:177" hidden="1">
      <c r="B66" s="40" t="s">
        <v>162</v>
      </c>
      <c r="C66" s="40">
        <v>3</v>
      </c>
      <c r="D66" s="40">
        <v>4</v>
      </c>
      <c r="E66" s="40">
        <v>5</v>
      </c>
      <c r="F66" s="40">
        <v>1</v>
      </c>
      <c r="G66" s="40">
        <v>2</v>
      </c>
      <c r="H66" s="40"/>
      <c r="I66" s="40"/>
      <c r="J66" s="40"/>
      <c r="K66" s="40"/>
      <c r="L66" s="40"/>
      <c r="M66" s="40" t="str">
        <f t="shared" si="17"/>
        <v>TJ</v>
      </c>
      <c r="N66" s="40">
        <v>5</v>
      </c>
      <c r="O66" s="40">
        <f t="shared" ref="O66:R70" si="140">1+N66-5*INT((1+N66-0.1)/5)</f>
        <v>1</v>
      </c>
      <c r="P66" s="40">
        <f t="shared" si="140"/>
        <v>2</v>
      </c>
      <c r="Q66" s="40">
        <f t="shared" si="140"/>
        <v>3</v>
      </c>
      <c r="R66" s="40">
        <f t="shared" si="140"/>
        <v>4</v>
      </c>
      <c r="S66" s="40"/>
      <c r="T66" s="40"/>
      <c r="U66" s="40"/>
      <c r="V66" s="40"/>
      <c r="W66" s="40"/>
      <c r="X66" s="40" t="str">
        <f t="shared" si="19"/>
        <v>TJ</v>
      </c>
      <c r="Y66" s="40">
        <v>1</v>
      </c>
      <c r="Z66" s="40">
        <f t="shared" ref="Z66:AC70" si="141">1+Y66-5*INT((1+Y66-0.1)/5)</f>
        <v>2</v>
      </c>
      <c r="AA66" s="40">
        <f t="shared" si="141"/>
        <v>3</v>
      </c>
      <c r="AB66" s="40">
        <f t="shared" si="141"/>
        <v>4</v>
      </c>
      <c r="AC66" s="40">
        <f t="shared" si="141"/>
        <v>5</v>
      </c>
      <c r="AD66" s="40"/>
      <c r="AE66" s="40"/>
      <c r="AF66" s="40"/>
      <c r="AG66" s="40"/>
      <c r="AH66" s="40"/>
      <c r="AI66" s="40" t="str">
        <f t="shared" si="21"/>
        <v>TJ</v>
      </c>
      <c r="AJ66" s="40">
        <v>4</v>
      </c>
      <c r="AK66" s="40">
        <f t="shared" ref="AK66:AN70" si="142">1+AJ66-5*INT((1+AJ66-0.1)/5)</f>
        <v>5</v>
      </c>
      <c r="AL66" s="40">
        <f t="shared" si="142"/>
        <v>1</v>
      </c>
      <c r="AM66" s="40">
        <f t="shared" si="142"/>
        <v>2</v>
      </c>
      <c r="AN66" s="40">
        <f t="shared" si="142"/>
        <v>3</v>
      </c>
      <c r="AO66" s="40"/>
      <c r="AP66" s="40"/>
      <c r="AQ66" s="40"/>
      <c r="AR66" s="40"/>
      <c r="AS66" s="40"/>
      <c r="AT66" s="40" t="s">
        <v>162</v>
      </c>
      <c r="AU66" s="40">
        <v>3</v>
      </c>
      <c r="AV66" s="40">
        <f t="shared" si="23"/>
        <v>4</v>
      </c>
      <c r="AW66" s="40">
        <f t="shared" si="24"/>
        <v>5</v>
      </c>
      <c r="AX66" s="40">
        <f t="shared" si="25"/>
        <v>6</v>
      </c>
      <c r="AY66" s="40">
        <f t="shared" si="26"/>
        <v>1</v>
      </c>
      <c r="AZ66" s="40">
        <f t="shared" si="27"/>
        <v>2</v>
      </c>
      <c r="BA66" s="40" t="str">
        <f t="shared" si="28"/>
        <v/>
      </c>
      <c r="BB66" s="40" t="str">
        <f t="shared" si="29"/>
        <v/>
      </c>
      <c r="BC66" s="40" t="str">
        <f t="shared" si="30"/>
        <v/>
      </c>
      <c r="BD66" s="40" t="str">
        <f t="shared" si="31"/>
        <v/>
      </c>
      <c r="BE66" s="40" t="str">
        <f t="shared" si="32"/>
        <v>TJ</v>
      </c>
      <c r="BF66" s="40">
        <v>5</v>
      </c>
      <c r="BG66" s="40">
        <f t="shared" si="33"/>
        <v>6</v>
      </c>
      <c r="BH66" s="40">
        <f t="shared" si="34"/>
        <v>1</v>
      </c>
      <c r="BI66" s="40">
        <f t="shared" si="35"/>
        <v>2</v>
      </c>
      <c r="BJ66" s="40">
        <f t="shared" si="36"/>
        <v>3</v>
      </c>
      <c r="BK66" s="40">
        <f t="shared" si="37"/>
        <v>4</v>
      </c>
      <c r="BL66" s="40" t="str">
        <f t="shared" si="38"/>
        <v/>
      </c>
      <c r="BM66" s="40" t="str">
        <f t="shared" si="39"/>
        <v/>
      </c>
      <c r="BN66" s="40" t="str">
        <f t="shared" si="40"/>
        <v/>
      </c>
      <c r="BO66" s="40" t="str">
        <f t="shared" si="41"/>
        <v/>
      </c>
      <c r="BP66" s="40" t="str">
        <f t="shared" si="42"/>
        <v>TJ</v>
      </c>
      <c r="BQ66" s="40">
        <v>1</v>
      </c>
      <c r="BR66" s="40">
        <f t="shared" si="43"/>
        <v>2</v>
      </c>
      <c r="BS66" s="40">
        <f t="shared" si="44"/>
        <v>3</v>
      </c>
      <c r="BT66" s="40">
        <f t="shared" si="45"/>
        <v>4</v>
      </c>
      <c r="BU66" s="40">
        <f t="shared" si="46"/>
        <v>5</v>
      </c>
      <c r="BV66" s="40">
        <f t="shared" si="47"/>
        <v>6</v>
      </c>
      <c r="BW66" s="40" t="str">
        <f t="shared" si="48"/>
        <v/>
      </c>
      <c r="BX66" s="40" t="str">
        <f t="shared" si="49"/>
        <v/>
      </c>
      <c r="BY66" s="40" t="str">
        <f t="shared" si="50"/>
        <v/>
      </c>
      <c r="BZ66" s="40" t="str">
        <f t="shared" si="51"/>
        <v/>
      </c>
      <c r="CA66" s="40" t="str">
        <f t="shared" si="52"/>
        <v>TJ</v>
      </c>
      <c r="CB66" s="40">
        <v>4</v>
      </c>
      <c r="CC66" s="40">
        <f t="shared" si="53"/>
        <v>5</v>
      </c>
      <c r="CD66" s="40">
        <f t="shared" si="54"/>
        <v>6</v>
      </c>
      <c r="CE66" s="40">
        <f t="shared" si="55"/>
        <v>1</v>
      </c>
      <c r="CF66" s="40">
        <f t="shared" si="56"/>
        <v>2</v>
      </c>
      <c r="CG66" s="40">
        <f t="shared" si="57"/>
        <v>3</v>
      </c>
      <c r="CH66" s="40" t="str">
        <f t="shared" si="58"/>
        <v/>
      </c>
      <c r="CI66" s="40" t="str">
        <f t="shared" si="59"/>
        <v/>
      </c>
      <c r="CJ66" s="40" t="str">
        <f t="shared" si="60"/>
        <v/>
      </c>
      <c r="CK66" s="40" t="str">
        <f t="shared" si="61"/>
        <v/>
      </c>
      <c r="CL66" s="40" t="s">
        <v>162</v>
      </c>
      <c r="CM66" s="40">
        <v>1</v>
      </c>
      <c r="CN66" s="40">
        <f t="shared" si="62"/>
        <v>2</v>
      </c>
      <c r="CO66" s="40">
        <f t="shared" si="63"/>
        <v>3</v>
      </c>
      <c r="CP66" s="40">
        <f t="shared" si="64"/>
        <v>4</v>
      </c>
      <c r="CQ66" s="40">
        <f t="shared" si="65"/>
        <v>5</v>
      </c>
      <c r="CR66" s="40">
        <f t="shared" si="66"/>
        <v>6</v>
      </c>
      <c r="CS66" s="40">
        <f t="shared" si="67"/>
        <v>7</v>
      </c>
      <c r="CT66" s="40" t="str">
        <f t="shared" si="68"/>
        <v/>
      </c>
      <c r="CU66" s="40" t="str">
        <f t="shared" si="69"/>
        <v/>
      </c>
      <c r="CV66" s="40" t="str">
        <f t="shared" si="70"/>
        <v/>
      </c>
      <c r="CW66" s="40" t="str">
        <f t="shared" si="71"/>
        <v>TJ</v>
      </c>
      <c r="CX66" s="40">
        <v>2</v>
      </c>
      <c r="CY66" s="40">
        <f t="shared" si="72"/>
        <v>3</v>
      </c>
      <c r="CZ66" s="40">
        <f t="shared" si="73"/>
        <v>4</v>
      </c>
      <c r="DA66" s="40">
        <f t="shared" si="74"/>
        <v>5</v>
      </c>
      <c r="DB66" s="40">
        <f t="shared" si="75"/>
        <v>6</v>
      </c>
      <c r="DC66" s="40">
        <f t="shared" si="76"/>
        <v>7</v>
      </c>
      <c r="DD66" s="40">
        <f t="shared" si="77"/>
        <v>1</v>
      </c>
      <c r="DE66" s="40" t="str">
        <f t="shared" si="78"/>
        <v/>
      </c>
      <c r="DF66" s="40" t="str">
        <f t="shared" si="79"/>
        <v/>
      </c>
      <c r="DG66" s="40" t="str">
        <f t="shared" si="80"/>
        <v/>
      </c>
      <c r="DH66" s="40" t="str">
        <f t="shared" si="81"/>
        <v>TJ</v>
      </c>
      <c r="DI66" s="40">
        <v>6</v>
      </c>
      <c r="DJ66" s="40">
        <f t="shared" si="82"/>
        <v>7</v>
      </c>
      <c r="DK66" s="40">
        <f t="shared" si="83"/>
        <v>1</v>
      </c>
      <c r="DL66" s="40">
        <f t="shared" si="84"/>
        <v>2</v>
      </c>
      <c r="DM66" s="40">
        <f t="shared" si="85"/>
        <v>3</v>
      </c>
      <c r="DN66" s="40">
        <f t="shared" si="86"/>
        <v>4</v>
      </c>
      <c r="DO66" s="40">
        <f t="shared" si="87"/>
        <v>5</v>
      </c>
      <c r="DP66" s="40" t="str">
        <f t="shared" si="88"/>
        <v/>
      </c>
      <c r="DQ66" s="40" t="str">
        <f t="shared" si="89"/>
        <v/>
      </c>
      <c r="DR66" s="40" t="str">
        <f t="shared" si="90"/>
        <v/>
      </c>
      <c r="DS66" s="40" t="str">
        <f t="shared" si="91"/>
        <v>TJ</v>
      </c>
      <c r="DT66" s="40">
        <v>4</v>
      </c>
      <c r="DU66" s="40">
        <f t="shared" si="92"/>
        <v>5</v>
      </c>
      <c r="DV66" s="40">
        <f t="shared" si="93"/>
        <v>6</v>
      </c>
      <c r="DW66" s="40">
        <f t="shared" si="94"/>
        <v>7</v>
      </c>
      <c r="DX66" s="40">
        <f t="shared" si="95"/>
        <v>1</v>
      </c>
      <c r="DY66" s="40">
        <f t="shared" si="96"/>
        <v>2</v>
      </c>
      <c r="DZ66" s="40">
        <f t="shared" si="97"/>
        <v>3</v>
      </c>
      <c r="EA66" s="40" t="str">
        <f t="shared" si="98"/>
        <v/>
      </c>
      <c r="EB66" s="40" t="str">
        <f t="shared" si="99"/>
        <v/>
      </c>
      <c r="EC66" s="40" t="str">
        <f t="shared" si="100"/>
        <v/>
      </c>
      <c r="ED66" s="40" t="s">
        <v>162</v>
      </c>
      <c r="EE66" s="40">
        <v>5</v>
      </c>
      <c r="EF66" s="40">
        <f t="shared" si="101"/>
        <v>6</v>
      </c>
      <c r="EG66" s="40">
        <f t="shared" si="102"/>
        <v>7</v>
      </c>
      <c r="EH66" s="40">
        <f t="shared" si="103"/>
        <v>8</v>
      </c>
      <c r="EI66" s="40">
        <f t="shared" si="104"/>
        <v>1</v>
      </c>
      <c r="EJ66" s="40">
        <f t="shared" si="105"/>
        <v>2</v>
      </c>
      <c r="EK66" s="40">
        <f t="shared" si="106"/>
        <v>3</v>
      </c>
      <c r="EL66" s="40">
        <f t="shared" si="107"/>
        <v>4</v>
      </c>
      <c r="EM66" s="40" t="str">
        <f t="shared" si="108"/>
        <v/>
      </c>
      <c r="EN66" s="40" t="str">
        <f t="shared" si="109"/>
        <v/>
      </c>
      <c r="EO66" s="40" t="str">
        <f t="shared" si="110"/>
        <v>TJ</v>
      </c>
      <c r="EP66" s="40">
        <v>2</v>
      </c>
      <c r="EQ66" s="40">
        <f t="shared" si="111"/>
        <v>3</v>
      </c>
      <c r="ER66" s="40">
        <f t="shared" si="112"/>
        <v>4</v>
      </c>
      <c r="ES66" s="40">
        <f t="shared" si="113"/>
        <v>5</v>
      </c>
      <c r="ET66" s="40">
        <f t="shared" si="114"/>
        <v>6</v>
      </c>
      <c r="EU66" s="40">
        <f t="shared" si="115"/>
        <v>7</v>
      </c>
      <c r="EV66" s="40">
        <f t="shared" si="116"/>
        <v>8</v>
      </c>
      <c r="EW66" s="40">
        <f t="shared" si="117"/>
        <v>1</v>
      </c>
      <c r="EX66" s="40" t="str">
        <f t="shared" si="118"/>
        <v/>
      </c>
      <c r="EY66" s="40" t="str">
        <f t="shared" si="119"/>
        <v/>
      </c>
      <c r="EZ66" s="40" t="str">
        <f t="shared" si="120"/>
        <v>TJ</v>
      </c>
      <c r="FA66" s="40">
        <v>4</v>
      </c>
      <c r="FB66" s="40">
        <f t="shared" si="121"/>
        <v>5</v>
      </c>
      <c r="FC66" s="40">
        <f t="shared" si="122"/>
        <v>6</v>
      </c>
      <c r="FD66" s="40">
        <f t="shared" si="123"/>
        <v>7</v>
      </c>
      <c r="FE66" s="40">
        <f t="shared" si="124"/>
        <v>8</v>
      </c>
      <c r="FF66" s="40">
        <f t="shared" si="125"/>
        <v>1</v>
      </c>
      <c r="FG66" s="40">
        <f t="shared" si="126"/>
        <v>2</v>
      </c>
      <c r="FH66" s="40">
        <f t="shared" si="127"/>
        <v>3</v>
      </c>
      <c r="FI66" s="40" t="str">
        <f t="shared" si="128"/>
        <v/>
      </c>
      <c r="FJ66" s="40" t="str">
        <f t="shared" si="129"/>
        <v/>
      </c>
      <c r="FK66" s="40" t="str">
        <f t="shared" si="130"/>
        <v>TJ</v>
      </c>
      <c r="FL66" s="40">
        <v>1</v>
      </c>
      <c r="FM66" s="40">
        <f t="shared" si="131"/>
        <v>2</v>
      </c>
      <c r="FN66" s="40">
        <f t="shared" si="132"/>
        <v>3</v>
      </c>
      <c r="FO66" s="40">
        <f t="shared" si="133"/>
        <v>4</v>
      </c>
      <c r="FP66" s="40">
        <f t="shared" si="134"/>
        <v>5</v>
      </c>
      <c r="FQ66" s="40">
        <f t="shared" si="135"/>
        <v>6</v>
      </c>
      <c r="FR66" s="40">
        <f t="shared" si="136"/>
        <v>7</v>
      </c>
      <c r="FS66" s="40">
        <f t="shared" si="137"/>
        <v>8</v>
      </c>
      <c r="FT66" s="40" t="str">
        <f t="shared" si="138"/>
        <v/>
      </c>
      <c r="FU66" s="40" t="str">
        <f t="shared" si="139"/>
        <v/>
      </c>
    </row>
    <row r="67" spans="1:177" hidden="1">
      <c r="B67" s="40" t="s">
        <v>163</v>
      </c>
      <c r="C67" s="40">
        <v>4</v>
      </c>
      <c r="D67" s="40">
        <v>5</v>
      </c>
      <c r="E67" s="40">
        <v>1</v>
      </c>
      <c r="F67" s="40">
        <v>2</v>
      </c>
      <c r="G67" s="40">
        <v>3</v>
      </c>
      <c r="H67" s="40"/>
      <c r="I67" s="40"/>
      <c r="J67" s="40"/>
      <c r="K67" s="40"/>
      <c r="L67" s="40"/>
      <c r="M67" s="40" t="str">
        <f t="shared" si="17"/>
        <v>SP</v>
      </c>
      <c r="N67" s="40">
        <v>1</v>
      </c>
      <c r="O67" s="40">
        <f t="shared" si="140"/>
        <v>2</v>
      </c>
      <c r="P67" s="40">
        <f t="shared" si="140"/>
        <v>3</v>
      </c>
      <c r="Q67" s="40">
        <f t="shared" si="140"/>
        <v>4</v>
      </c>
      <c r="R67" s="40">
        <f t="shared" si="140"/>
        <v>5</v>
      </c>
      <c r="S67" s="40"/>
      <c r="T67" s="40"/>
      <c r="U67" s="40"/>
      <c r="V67" s="40"/>
      <c r="W67" s="40"/>
      <c r="X67" s="40" t="str">
        <f t="shared" si="19"/>
        <v>SP</v>
      </c>
      <c r="Y67" s="40">
        <v>2</v>
      </c>
      <c r="Z67" s="40">
        <f t="shared" si="141"/>
        <v>3</v>
      </c>
      <c r="AA67" s="40">
        <f t="shared" si="141"/>
        <v>4</v>
      </c>
      <c r="AB67" s="40">
        <f t="shared" si="141"/>
        <v>5</v>
      </c>
      <c r="AC67" s="40">
        <f t="shared" si="141"/>
        <v>1</v>
      </c>
      <c r="AD67" s="40"/>
      <c r="AE67" s="40"/>
      <c r="AF67" s="40"/>
      <c r="AG67" s="40"/>
      <c r="AH67" s="40"/>
      <c r="AI67" s="40" t="str">
        <f t="shared" si="21"/>
        <v>SP</v>
      </c>
      <c r="AJ67" s="40">
        <v>5</v>
      </c>
      <c r="AK67" s="40">
        <f t="shared" si="142"/>
        <v>1</v>
      </c>
      <c r="AL67" s="40">
        <f t="shared" si="142"/>
        <v>2</v>
      </c>
      <c r="AM67" s="40">
        <f t="shared" si="142"/>
        <v>3</v>
      </c>
      <c r="AN67" s="40">
        <f t="shared" si="142"/>
        <v>4</v>
      </c>
      <c r="AO67" s="40"/>
      <c r="AP67" s="40"/>
      <c r="AQ67" s="40"/>
      <c r="AR67" s="40"/>
      <c r="AS67" s="40"/>
      <c r="AT67" s="40" t="s">
        <v>163</v>
      </c>
      <c r="AU67" s="40">
        <v>4</v>
      </c>
      <c r="AV67" s="40">
        <f t="shared" si="23"/>
        <v>5</v>
      </c>
      <c r="AW67" s="40">
        <f t="shared" si="24"/>
        <v>6</v>
      </c>
      <c r="AX67" s="40">
        <f t="shared" si="25"/>
        <v>1</v>
      </c>
      <c r="AY67" s="40">
        <f t="shared" si="26"/>
        <v>2</v>
      </c>
      <c r="AZ67" s="40">
        <f t="shared" si="27"/>
        <v>3</v>
      </c>
      <c r="BA67" s="40" t="str">
        <f t="shared" si="28"/>
        <v/>
      </c>
      <c r="BB67" s="40" t="str">
        <f t="shared" si="29"/>
        <v/>
      </c>
      <c r="BC67" s="40" t="str">
        <f t="shared" si="30"/>
        <v/>
      </c>
      <c r="BD67" s="40" t="str">
        <f t="shared" si="31"/>
        <v/>
      </c>
      <c r="BE67" s="40" t="str">
        <f t="shared" si="32"/>
        <v>SP</v>
      </c>
      <c r="BF67" s="40">
        <v>6</v>
      </c>
      <c r="BG67" s="40">
        <f t="shared" si="33"/>
        <v>1</v>
      </c>
      <c r="BH67" s="40">
        <f t="shared" si="34"/>
        <v>2</v>
      </c>
      <c r="BI67" s="40">
        <f t="shared" si="35"/>
        <v>3</v>
      </c>
      <c r="BJ67" s="40">
        <f t="shared" si="36"/>
        <v>4</v>
      </c>
      <c r="BK67" s="40">
        <f t="shared" si="37"/>
        <v>5</v>
      </c>
      <c r="BL67" s="40" t="str">
        <f t="shared" si="38"/>
        <v/>
      </c>
      <c r="BM67" s="40" t="str">
        <f t="shared" si="39"/>
        <v/>
      </c>
      <c r="BN67" s="40" t="str">
        <f t="shared" si="40"/>
        <v/>
      </c>
      <c r="BO67" s="40" t="str">
        <f t="shared" si="41"/>
        <v/>
      </c>
      <c r="BP67" s="40" t="str">
        <f t="shared" si="42"/>
        <v>SP</v>
      </c>
      <c r="BQ67" s="40">
        <v>2</v>
      </c>
      <c r="BR67" s="40">
        <f t="shared" si="43"/>
        <v>3</v>
      </c>
      <c r="BS67" s="40">
        <f t="shared" si="44"/>
        <v>4</v>
      </c>
      <c r="BT67" s="40">
        <f t="shared" si="45"/>
        <v>5</v>
      </c>
      <c r="BU67" s="40">
        <f t="shared" si="46"/>
        <v>6</v>
      </c>
      <c r="BV67" s="40">
        <f t="shared" si="47"/>
        <v>1</v>
      </c>
      <c r="BW67" s="40" t="str">
        <f t="shared" si="48"/>
        <v/>
      </c>
      <c r="BX67" s="40" t="str">
        <f t="shared" si="49"/>
        <v/>
      </c>
      <c r="BY67" s="40" t="str">
        <f t="shared" si="50"/>
        <v/>
      </c>
      <c r="BZ67" s="40" t="str">
        <f t="shared" si="51"/>
        <v/>
      </c>
      <c r="CA67" s="40" t="str">
        <f t="shared" si="52"/>
        <v>SP</v>
      </c>
      <c r="CB67" s="40">
        <v>5</v>
      </c>
      <c r="CC67" s="40">
        <f t="shared" si="53"/>
        <v>6</v>
      </c>
      <c r="CD67" s="40">
        <f t="shared" si="54"/>
        <v>1</v>
      </c>
      <c r="CE67" s="40">
        <f t="shared" si="55"/>
        <v>2</v>
      </c>
      <c r="CF67" s="40">
        <f t="shared" si="56"/>
        <v>3</v>
      </c>
      <c r="CG67" s="40">
        <f t="shared" si="57"/>
        <v>4</v>
      </c>
      <c r="CH67" s="40" t="str">
        <f t="shared" si="58"/>
        <v/>
      </c>
      <c r="CI67" s="40" t="str">
        <f t="shared" si="59"/>
        <v/>
      </c>
      <c r="CJ67" s="40" t="str">
        <f t="shared" si="60"/>
        <v/>
      </c>
      <c r="CK67" s="40" t="str">
        <f t="shared" si="61"/>
        <v/>
      </c>
      <c r="CL67" s="40" t="s">
        <v>163</v>
      </c>
      <c r="CM67" s="40">
        <v>2</v>
      </c>
      <c r="CN67" s="40">
        <f t="shared" si="62"/>
        <v>3</v>
      </c>
      <c r="CO67" s="40">
        <f t="shared" si="63"/>
        <v>4</v>
      </c>
      <c r="CP67" s="40">
        <f t="shared" si="64"/>
        <v>5</v>
      </c>
      <c r="CQ67" s="40">
        <f t="shared" si="65"/>
        <v>6</v>
      </c>
      <c r="CR67" s="40">
        <f t="shared" si="66"/>
        <v>7</v>
      </c>
      <c r="CS67" s="40">
        <f t="shared" si="67"/>
        <v>1</v>
      </c>
      <c r="CT67" s="40" t="str">
        <f t="shared" si="68"/>
        <v/>
      </c>
      <c r="CU67" s="40" t="str">
        <f t="shared" si="69"/>
        <v/>
      </c>
      <c r="CV67" s="40" t="str">
        <f t="shared" si="70"/>
        <v/>
      </c>
      <c r="CW67" s="40" t="str">
        <f t="shared" si="71"/>
        <v>SP</v>
      </c>
      <c r="CX67" s="40">
        <v>3</v>
      </c>
      <c r="CY67" s="40">
        <f t="shared" si="72"/>
        <v>4</v>
      </c>
      <c r="CZ67" s="40">
        <f t="shared" si="73"/>
        <v>5</v>
      </c>
      <c r="DA67" s="40">
        <f t="shared" si="74"/>
        <v>6</v>
      </c>
      <c r="DB67" s="40">
        <f t="shared" si="75"/>
        <v>7</v>
      </c>
      <c r="DC67" s="40">
        <f t="shared" si="76"/>
        <v>1</v>
      </c>
      <c r="DD67" s="40">
        <f t="shared" si="77"/>
        <v>2</v>
      </c>
      <c r="DE67" s="40" t="str">
        <f t="shared" si="78"/>
        <v/>
      </c>
      <c r="DF67" s="40" t="str">
        <f t="shared" si="79"/>
        <v/>
      </c>
      <c r="DG67" s="40" t="str">
        <f t="shared" si="80"/>
        <v/>
      </c>
      <c r="DH67" s="40" t="str">
        <f t="shared" si="81"/>
        <v>SP</v>
      </c>
      <c r="DI67" s="40">
        <v>7</v>
      </c>
      <c r="DJ67" s="40">
        <f t="shared" si="82"/>
        <v>1</v>
      </c>
      <c r="DK67" s="40">
        <f t="shared" si="83"/>
        <v>2</v>
      </c>
      <c r="DL67" s="40">
        <f t="shared" si="84"/>
        <v>3</v>
      </c>
      <c r="DM67" s="40">
        <f t="shared" si="85"/>
        <v>4</v>
      </c>
      <c r="DN67" s="40">
        <f t="shared" si="86"/>
        <v>5</v>
      </c>
      <c r="DO67" s="40">
        <f t="shared" si="87"/>
        <v>6</v>
      </c>
      <c r="DP67" s="40" t="str">
        <f t="shared" si="88"/>
        <v/>
      </c>
      <c r="DQ67" s="40" t="str">
        <f t="shared" si="89"/>
        <v/>
      </c>
      <c r="DR67" s="40" t="str">
        <f t="shared" si="90"/>
        <v/>
      </c>
      <c r="DS67" s="40" t="str">
        <f t="shared" si="91"/>
        <v>SP</v>
      </c>
      <c r="DT67" s="40">
        <v>5</v>
      </c>
      <c r="DU67" s="40">
        <f t="shared" si="92"/>
        <v>6</v>
      </c>
      <c r="DV67" s="40">
        <f t="shared" si="93"/>
        <v>7</v>
      </c>
      <c r="DW67" s="40">
        <f t="shared" si="94"/>
        <v>1</v>
      </c>
      <c r="DX67" s="40">
        <f t="shared" si="95"/>
        <v>2</v>
      </c>
      <c r="DY67" s="40">
        <f t="shared" si="96"/>
        <v>3</v>
      </c>
      <c r="DZ67" s="40">
        <f t="shared" si="97"/>
        <v>4</v>
      </c>
      <c r="EA67" s="40" t="str">
        <f t="shared" si="98"/>
        <v/>
      </c>
      <c r="EB67" s="40" t="str">
        <f t="shared" si="99"/>
        <v/>
      </c>
      <c r="EC67" s="40" t="str">
        <f t="shared" si="100"/>
        <v/>
      </c>
      <c r="ED67" s="40" t="s">
        <v>163</v>
      </c>
      <c r="EE67" s="40">
        <v>6</v>
      </c>
      <c r="EF67" s="40">
        <f t="shared" si="101"/>
        <v>7</v>
      </c>
      <c r="EG67" s="40">
        <f t="shared" si="102"/>
        <v>8</v>
      </c>
      <c r="EH67" s="40">
        <f t="shared" si="103"/>
        <v>1</v>
      </c>
      <c r="EI67" s="40">
        <f t="shared" si="104"/>
        <v>2</v>
      </c>
      <c r="EJ67" s="40">
        <f t="shared" si="105"/>
        <v>3</v>
      </c>
      <c r="EK67" s="40">
        <f t="shared" si="106"/>
        <v>4</v>
      </c>
      <c r="EL67" s="40">
        <f t="shared" si="107"/>
        <v>5</v>
      </c>
      <c r="EM67" s="40" t="str">
        <f t="shared" si="108"/>
        <v/>
      </c>
      <c r="EN67" s="40" t="str">
        <f t="shared" si="109"/>
        <v/>
      </c>
      <c r="EO67" s="40" t="str">
        <f t="shared" si="110"/>
        <v>SP</v>
      </c>
      <c r="EP67" s="40">
        <v>3</v>
      </c>
      <c r="EQ67" s="40">
        <f t="shared" si="111"/>
        <v>4</v>
      </c>
      <c r="ER67" s="40">
        <f t="shared" si="112"/>
        <v>5</v>
      </c>
      <c r="ES67" s="40">
        <f t="shared" si="113"/>
        <v>6</v>
      </c>
      <c r="ET67" s="40">
        <f t="shared" si="114"/>
        <v>7</v>
      </c>
      <c r="EU67" s="40">
        <f t="shared" si="115"/>
        <v>8</v>
      </c>
      <c r="EV67" s="40">
        <f t="shared" si="116"/>
        <v>1</v>
      </c>
      <c r="EW67" s="40">
        <f t="shared" si="117"/>
        <v>2</v>
      </c>
      <c r="EX67" s="40" t="str">
        <f t="shared" si="118"/>
        <v/>
      </c>
      <c r="EY67" s="40" t="str">
        <f t="shared" si="119"/>
        <v/>
      </c>
      <c r="EZ67" s="40" t="str">
        <f t="shared" si="120"/>
        <v>SP</v>
      </c>
      <c r="FA67" s="40">
        <v>5</v>
      </c>
      <c r="FB67" s="40">
        <f t="shared" si="121"/>
        <v>6</v>
      </c>
      <c r="FC67" s="40">
        <f t="shared" si="122"/>
        <v>7</v>
      </c>
      <c r="FD67" s="40">
        <f t="shared" si="123"/>
        <v>8</v>
      </c>
      <c r="FE67" s="40">
        <f t="shared" si="124"/>
        <v>1</v>
      </c>
      <c r="FF67" s="40">
        <f t="shared" si="125"/>
        <v>2</v>
      </c>
      <c r="FG67" s="40">
        <f t="shared" si="126"/>
        <v>3</v>
      </c>
      <c r="FH67" s="40">
        <f t="shared" si="127"/>
        <v>4</v>
      </c>
      <c r="FI67" s="40" t="str">
        <f t="shared" si="128"/>
        <v/>
      </c>
      <c r="FJ67" s="40" t="str">
        <f t="shared" si="129"/>
        <v/>
      </c>
      <c r="FK67" s="40" t="str">
        <f t="shared" si="130"/>
        <v>SP</v>
      </c>
      <c r="FL67" s="40">
        <v>2</v>
      </c>
      <c r="FM67" s="40">
        <f t="shared" si="131"/>
        <v>3</v>
      </c>
      <c r="FN67" s="40">
        <f t="shared" si="132"/>
        <v>4</v>
      </c>
      <c r="FO67" s="40">
        <f t="shared" si="133"/>
        <v>5</v>
      </c>
      <c r="FP67" s="40">
        <f t="shared" si="134"/>
        <v>6</v>
      </c>
      <c r="FQ67" s="40">
        <f t="shared" si="135"/>
        <v>7</v>
      </c>
      <c r="FR67" s="40">
        <f t="shared" si="136"/>
        <v>8</v>
      </c>
      <c r="FS67" s="40">
        <f t="shared" si="137"/>
        <v>1</v>
      </c>
      <c r="FT67" s="40" t="str">
        <f t="shared" si="138"/>
        <v/>
      </c>
      <c r="FU67" s="40" t="str">
        <f t="shared" si="139"/>
        <v/>
      </c>
    </row>
    <row r="68" spans="1:177" hidden="1">
      <c r="B68" s="40" t="s">
        <v>164</v>
      </c>
      <c r="C68" s="40">
        <v>5</v>
      </c>
      <c r="D68" s="40">
        <v>1</v>
      </c>
      <c r="E68" s="40">
        <v>2</v>
      </c>
      <c r="F68" s="40">
        <v>3</v>
      </c>
      <c r="G68" s="40">
        <v>4</v>
      </c>
      <c r="H68" s="40"/>
      <c r="I68" s="40"/>
      <c r="J68" s="40"/>
      <c r="K68" s="40"/>
      <c r="L68" s="40"/>
      <c r="M68" s="40" t="str">
        <f t="shared" si="17"/>
        <v>DT</v>
      </c>
      <c r="N68" s="40">
        <v>1</v>
      </c>
      <c r="O68" s="40">
        <f t="shared" si="140"/>
        <v>2</v>
      </c>
      <c r="P68" s="40">
        <f t="shared" si="140"/>
        <v>3</v>
      </c>
      <c r="Q68" s="40">
        <f t="shared" si="140"/>
        <v>4</v>
      </c>
      <c r="R68" s="40">
        <f t="shared" si="140"/>
        <v>5</v>
      </c>
      <c r="S68" s="40"/>
      <c r="T68" s="40"/>
      <c r="U68" s="40"/>
      <c r="V68" s="40"/>
      <c r="W68" s="40"/>
      <c r="X68" s="40" t="str">
        <f t="shared" si="19"/>
        <v>DT</v>
      </c>
      <c r="Y68" s="40">
        <v>3</v>
      </c>
      <c r="Z68" s="40">
        <f t="shared" si="141"/>
        <v>4</v>
      </c>
      <c r="AA68" s="40">
        <f t="shared" si="141"/>
        <v>5</v>
      </c>
      <c r="AB68" s="40">
        <f t="shared" si="141"/>
        <v>1</v>
      </c>
      <c r="AC68" s="40">
        <f t="shared" si="141"/>
        <v>2</v>
      </c>
      <c r="AD68" s="40"/>
      <c r="AE68" s="40"/>
      <c r="AF68" s="40"/>
      <c r="AG68" s="40"/>
      <c r="AH68" s="40"/>
      <c r="AI68" s="40" t="str">
        <f t="shared" si="21"/>
        <v>DT</v>
      </c>
      <c r="AJ68" s="40">
        <v>1</v>
      </c>
      <c r="AK68" s="40">
        <f t="shared" si="142"/>
        <v>2</v>
      </c>
      <c r="AL68" s="40">
        <f t="shared" si="142"/>
        <v>3</v>
      </c>
      <c r="AM68" s="40">
        <f t="shared" si="142"/>
        <v>4</v>
      </c>
      <c r="AN68" s="40">
        <f t="shared" si="142"/>
        <v>5</v>
      </c>
      <c r="AO68" s="40"/>
      <c r="AP68" s="40"/>
      <c r="AQ68" s="40"/>
      <c r="AR68" s="40"/>
      <c r="AS68" s="40"/>
      <c r="AT68" s="40" t="s">
        <v>164</v>
      </c>
      <c r="AU68" s="40">
        <v>5</v>
      </c>
      <c r="AV68" s="40">
        <f t="shared" si="23"/>
        <v>6</v>
      </c>
      <c r="AW68" s="40">
        <f t="shared" si="24"/>
        <v>1</v>
      </c>
      <c r="AX68" s="40">
        <f t="shared" si="25"/>
        <v>2</v>
      </c>
      <c r="AY68" s="40">
        <f t="shared" si="26"/>
        <v>3</v>
      </c>
      <c r="AZ68" s="40">
        <f t="shared" si="27"/>
        <v>4</v>
      </c>
      <c r="BA68" s="40" t="str">
        <f t="shared" si="28"/>
        <v/>
      </c>
      <c r="BB68" s="40" t="str">
        <f t="shared" si="29"/>
        <v/>
      </c>
      <c r="BC68" s="40" t="str">
        <f t="shared" si="30"/>
        <v/>
      </c>
      <c r="BD68" s="40" t="str">
        <f t="shared" si="31"/>
        <v/>
      </c>
      <c r="BE68" s="40" t="str">
        <f t="shared" si="32"/>
        <v>DT</v>
      </c>
      <c r="BF68" s="40">
        <v>1</v>
      </c>
      <c r="BG68" s="40">
        <f t="shared" si="33"/>
        <v>2</v>
      </c>
      <c r="BH68" s="40">
        <f t="shared" si="34"/>
        <v>3</v>
      </c>
      <c r="BI68" s="40">
        <f t="shared" si="35"/>
        <v>4</v>
      </c>
      <c r="BJ68" s="40">
        <f t="shared" si="36"/>
        <v>5</v>
      </c>
      <c r="BK68" s="40">
        <f t="shared" si="37"/>
        <v>6</v>
      </c>
      <c r="BL68" s="40" t="str">
        <f t="shared" si="38"/>
        <v/>
      </c>
      <c r="BM68" s="40" t="str">
        <f t="shared" si="39"/>
        <v/>
      </c>
      <c r="BN68" s="40" t="str">
        <f t="shared" si="40"/>
        <v/>
      </c>
      <c r="BO68" s="40" t="str">
        <f t="shared" si="41"/>
        <v/>
      </c>
      <c r="BP68" s="40" t="str">
        <f t="shared" si="42"/>
        <v>DT</v>
      </c>
      <c r="BQ68" s="40">
        <v>3</v>
      </c>
      <c r="BR68" s="40">
        <f t="shared" si="43"/>
        <v>4</v>
      </c>
      <c r="BS68" s="40">
        <f t="shared" si="44"/>
        <v>5</v>
      </c>
      <c r="BT68" s="40">
        <f t="shared" si="45"/>
        <v>6</v>
      </c>
      <c r="BU68" s="40">
        <f t="shared" si="46"/>
        <v>1</v>
      </c>
      <c r="BV68" s="40">
        <f t="shared" si="47"/>
        <v>2</v>
      </c>
      <c r="BW68" s="40" t="str">
        <f t="shared" si="48"/>
        <v/>
      </c>
      <c r="BX68" s="40" t="str">
        <f t="shared" si="49"/>
        <v/>
      </c>
      <c r="BY68" s="40" t="str">
        <f t="shared" si="50"/>
        <v/>
      </c>
      <c r="BZ68" s="40" t="str">
        <f t="shared" si="51"/>
        <v/>
      </c>
      <c r="CA68" s="40" t="str">
        <f t="shared" si="52"/>
        <v>DT</v>
      </c>
      <c r="CB68" s="40">
        <v>6</v>
      </c>
      <c r="CC68" s="40">
        <f t="shared" si="53"/>
        <v>1</v>
      </c>
      <c r="CD68" s="40">
        <f t="shared" si="54"/>
        <v>2</v>
      </c>
      <c r="CE68" s="40">
        <f t="shared" si="55"/>
        <v>3</v>
      </c>
      <c r="CF68" s="40">
        <f t="shared" si="56"/>
        <v>4</v>
      </c>
      <c r="CG68" s="40">
        <f t="shared" si="57"/>
        <v>5</v>
      </c>
      <c r="CH68" s="40" t="str">
        <f t="shared" si="58"/>
        <v/>
      </c>
      <c r="CI68" s="40" t="str">
        <f t="shared" si="59"/>
        <v/>
      </c>
      <c r="CJ68" s="40" t="str">
        <f t="shared" si="60"/>
        <v/>
      </c>
      <c r="CK68" s="40" t="str">
        <f t="shared" si="61"/>
        <v/>
      </c>
      <c r="CL68" s="40" t="s">
        <v>164</v>
      </c>
      <c r="CM68" s="40">
        <v>3</v>
      </c>
      <c r="CN68" s="40">
        <f t="shared" si="62"/>
        <v>4</v>
      </c>
      <c r="CO68" s="40">
        <f t="shared" si="63"/>
        <v>5</v>
      </c>
      <c r="CP68" s="40">
        <f t="shared" si="64"/>
        <v>6</v>
      </c>
      <c r="CQ68" s="40">
        <f t="shared" si="65"/>
        <v>7</v>
      </c>
      <c r="CR68" s="40">
        <f t="shared" si="66"/>
        <v>1</v>
      </c>
      <c r="CS68" s="40">
        <f t="shared" si="67"/>
        <v>2</v>
      </c>
      <c r="CT68" s="40" t="str">
        <f t="shared" si="68"/>
        <v/>
      </c>
      <c r="CU68" s="40" t="str">
        <f t="shared" si="69"/>
        <v/>
      </c>
      <c r="CV68" s="40" t="str">
        <f t="shared" si="70"/>
        <v/>
      </c>
      <c r="CW68" s="40" t="str">
        <f t="shared" si="71"/>
        <v>DT</v>
      </c>
      <c r="CX68" s="40">
        <v>4</v>
      </c>
      <c r="CY68" s="40">
        <f t="shared" si="72"/>
        <v>5</v>
      </c>
      <c r="CZ68" s="40">
        <f t="shared" si="73"/>
        <v>6</v>
      </c>
      <c r="DA68" s="40">
        <f t="shared" si="74"/>
        <v>7</v>
      </c>
      <c r="DB68" s="40">
        <f t="shared" si="75"/>
        <v>1</v>
      </c>
      <c r="DC68" s="40">
        <f t="shared" si="76"/>
        <v>2</v>
      </c>
      <c r="DD68" s="40">
        <f t="shared" si="77"/>
        <v>3</v>
      </c>
      <c r="DE68" s="40" t="str">
        <f t="shared" si="78"/>
        <v/>
      </c>
      <c r="DF68" s="40" t="str">
        <f t="shared" si="79"/>
        <v/>
      </c>
      <c r="DG68" s="40" t="str">
        <f t="shared" si="80"/>
        <v/>
      </c>
      <c r="DH68" s="40" t="str">
        <f t="shared" si="81"/>
        <v>DT</v>
      </c>
      <c r="DI68" s="40">
        <v>1</v>
      </c>
      <c r="DJ68" s="40">
        <f t="shared" si="82"/>
        <v>2</v>
      </c>
      <c r="DK68" s="40">
        <f t="shared" si="83"/>
        <v>3</v>
      </c>
      <c r="DL68" s="40">
        <f t="shared" si="84"/>
        <v>4</v>
      </c>
      <c r="DM68" s="40">
        <f t="shared" si="85"/>
        <v>5</v>
      </c>
      <c r="DN68" s="40">
        <f t="shared" si="86"/>
        <v>6</v>
      </c>
      <c r="DO68" s="40">
        <f t="shared" si="87"/>
        <v>7</v>
      </c>
      <c r="DP68" s="40" t="str">
        <f t="shared" si="88"/>
        <v/>
      </c>
      <c r="DQ68" s="40" t="str">
        <f t="shared" si="89"/>
        <v/>
      </c>
      <c r="DR68" s="40" t="str">
        <f t="shared" si="90"/>
        <v/>
      </c>
      <c r="DS68" s="40" t="str">
        <f t="shared" si="91"/>
        <v>DT</v>
      </c>
      <c r="DT68" s="40">
        <v>6</v>
      </c>
      <c r="DU68" s="40">
        <f t="shared" si="92"/>
        <v>7</v>
      </c>
      <c r="DV68" s="40">
        <f t="shared" si="93"/>
        <v>1</v>
      </c>
      <c r="DW68" s="40">
        <f t="shared" si="94"/>
        <v>2</v>
      </c>
      <c r="DX68" s="40">
        <f t="shared" si="95"/>
        <v>3</v>
      </c>
      <c r="DY68" s="40">
        <f t="shared" si="96"/>
        <v>4</v>
      </c>
      <c r="DZ68" s="40">
        <f t="shared" si="97"/>
        <v>5</v>
      </c>
      <c r="EA68" s="40" t="str">
        <f t="shared" si="98"/>
        <v/>
      </c>
      <c r="EB68" s="40" t="str">
        <f t="shared" si="99"/>
        <v/>
      </c>
      <c r="EC68" s="40" t="str">
        <f t="shared" si="100"/>
        <v/>
      </c>
      <c r="ED68" s="40" t="s">
        <v>164</v>
      </c>
      <c r="EE68" s="40">
        <v>7</v>
      </c>
      <c r="EF68" s="40">
        <f t="shared" si="101"/>
        <v>8</v>
      </c>
      <c r="EG68" s="40">
        <f t="shared" si="102"/>
        <v>1</v>
      </c>
      <c r="EH68" s="40">
        <f t="shared" si="103"/>
        <v>2</v>
      </c>
      <c r="EI68" s="40">
        <f t="shared" si="104"/>
        <v>3</v>
      </c>
      <c r="EJ68" s="40">
        <f t="shared" si="105"/>
        <v>4</v>
      </c>
      <c r="EK68" s="40">
        <f t="shared" si="106"/>
        <v>5</v>
      </c>
      <c r="EL68" s="40">
        <f t="shared" si="107"/>
        <v>6</v>
      </c>
      <c r="EM68" s="40" t="str">
        <f t="shared" si="108"/>
        <v/>
      </c>
      <c r="EN68" s="40" t="str">
        <f t="shared" si="109"/>
        <v/>
      </c>
      <c r="EO68" s="40" t="str">
        <f t="shared" si="110"/>
        <v>DT</v>
      </c>
      <c r="EP68" s="40">
        <v>4</v>
      </c>
      <c r="EQ68" s="40">
        <f t="shared" si="111"/>
        <v>5</v>
      </c>
      <c r="ER68" s="40">
        <f t="shared" si="112"/>
        <v>6</v>
      </c>
      <c r="ES68" s="40">
        <f t="shared" si="113"/>
        <v>7</v>
      </c>
      <c r="ET68" s="40">
        <f t="shared" si="114"/>
        <v>8</v>
      </c>
      <c r="EU68" s="40">
        <f t="shared" si="115"/>
        <v>1</v>
      </c>
      <c r="EV68" s="40">
        <f t="shared" si="116"/>
        <v>2</v>
      </c>
      <c r="EW68" s="40">
        <f t="shared" si="117"/>
        <v>3</v>
      </c>
      <c r="EX68" s="40" t="str">
        <f t="shared" si="118"/>
        <v/>
      </c>
      <c r="EY68" s="40" t="str">
        <f t="shared" si="119"/>
        <v/>
      </c>
      <c r="EZ68" s="40" t="str">
        <f t="shared" si="120"/>
        <v>DT</v>
      </c>
      <c r="FA68" s="40">
        <v>6</v>
      </c>
      <c r="FB68" s="40">
        <f t="shared" si="121"/>
        <v>7</v>
      </c>
      <c r="FC68" s="40">
        <f t="shared" si="122"/>
        <v>8</v>
      </c>
      <c r="FD68" s="40">
        <f t="shared" si="123"/>
        <v>1</v>
      </c>
      <c r="FE68" s="40">
        <f t="shared" si="124"/>
        <v>2</v>
      </c>
      <c r="FF68" s="40">
        <f t="shared" si="125"/>
        <v>3</v>
      </c>
      <c r="FG68" s="40">
        <f t="shared" si="126"/>
        <v>4</v>
      </c>
      <c r="FH68" s="40">
        <f t="shared" si="127"/>
        <v>5</v>
      </c>
      <c r="FI68" s="40" t="str">
        <f t="shared" si="128"/>
        <v/>
      </c>
      <c r="FJ68" s="40" t="str">
        <f t="shared" si="129"/>
        <v/>
      </c>
      <c r="FK68" s="40" t="str">
        <f t="shared" si="130"/>
        <v>DT</v>
      </c>
      <c r="FL68" s="40">
        <v>3</v>
      </c>
      <c r="FM68" s="40">
        <f t="shared" si="131"/>
        <v>4</v>
      </c>
      <c r="FN68" s="40">
        <f t="shared" si="132"/>
        <v>5</v>
      </c>
      <c r="FO68" s="40">
        <f t="shared" si="133"/>
        <v>6</v>
      </c>
      <c r="FP68" s="40">
        <f t="shared" si="134"/>
        <v>7</v>
      </c>
      <c r="FQ68" s="40">
        <f t="shared" si="135"/>
        <v>8</v>
      </c>
      <c r="FR68" s="40">
        <f t="shared" si="136"/>
        <v>1</v>
      </c>
      <c r="FS68" s="40">
        <f t="shared" si="137"/>
        <v>2</v>
      </c>
      <c r="FT68" s="40" t="str">
        <f t="shared" si="138"/>
        <v/>
      </c>
      <c r="FU68" s="40" t="str">
        <f t="shared" si="139"/>
        <v/>
      </c>
    </row>
    <row r="69" spans="1:177" hidden="1">
      <c r="B69" s="40" t="s">
        <v>165</v>
      </c>
      <c r="C69" s="40">
        <v>1</v>
      </c>
      <c r="D69" s="40">
        <v>2</v>
      </c>
      <c r="E69" s="40">
        <v>3</v>
      </c>
      <c r="F69" s="40">
        <v>4</v>
      </c>
      <c r="G69" s="40">
        <v>5</v>
      </c>
      <c r="H69" s="40"/>
      <c r="I69" s="40"/>
      <c r="J69" s="40"/>
      <c r="K69" s="40"/>
      <c r="L69" s="40"/>
      <c r="M69" s="40" t="str">
        <f t="shared" si="17"/>
        <v>HT</v>
      </c>
      <c r="N69" s="40">
        <v>3</v>
      </c>
      <c r="O69" s="40">
        <f t="shared" si="140"/>
        <v>4</v>
      </c>
      <c r="P69" s="40">
        <f t="shared" si="140"/>
        <v>5</v>
      </c>
      <c r="Q69" s="40">
        <f t="shared" si="140"/>
        <v>1</v>
      </c>
      <c r="R69" s="40">
        <f t="shared" si="140"/>
        <v>2</v>
      </c>
      <c r="S69" s="40"/>
      <c r="T69" s="40"/>
      <c r="U69" s="40"/>
      <c r="V69" s="40"/>
      <c r="W69" s="40"/>
      <c r="X69" s="40" t="str">
        <f t="shared" si="19"/>
        <v>HT</v>
      </c>
      <c r="Y69" s="40">
        <v>5</v>
      </c>
      <c r="Z69" s="40">
        <f t="shared" si="141"/>
        <v>1</v>
      </c>
      <c r="AA69" s="40">
        <f t="shared" si="141"/>
        <v>2</v>
      </c>
      <c r="AB69" s="40">
        <f t="shared" si="141"/>
        <v>3</v>
      </c>
      <c r="AC69" s="40">
        <f t="shared" si="141"/>
        <v>4</v>
      </c>
      <c r="AD69" s="40"/>
      <c r="AE69" s="40"/>
      <c r="AF69" s="40"/>
      <c r="AG69" s="40"/>
      <c r="AH69" s="40"/>
      <c r="AI69" s="40" t="str">
        <f t="shared" si="21"/>
        <v>HT</v>
      </c>
      <c r="AJ69" s="40">
        <v>2</v>
      </c>
      <c r="AK69" s="40">
        <f t="shared" si="142"/>
        <v>3</v>
      </c>
      <c r="AL69" s="40">
        <f t="shared" si="142"/>
        <v>4</v>
      </c>
      <c r="AM69" s="40">
        <f t="shared" si="142"/>
        <v>5</v>
      </c>
      <c r="AN69" s="40">
        <f t="shared" si="142"/>
        <v>1</v>
      </c>
      <c r="AO69" s="40"/>
      <c r="AP69" s="40"/>
      <c r="AQ69" s="40"/>
      <c r="AR69" s="40"/>
      <c r="AS69" s="40"/>
      <c r="AT69" s="40" t="s">
        <v>165</v>
      </c>
      <c r="AU69" s="40">
        <v>1</v>
      </c>
      <c r="AV69" s="40">
        <f t="shared" si="23"/>
        <v>2</v>
      </c>
      <c r="AW69" s="40">
        <f t="shared" si="24"/>
        <v>3</v>
      </c>
      <c r="AX69" s="40">
        <f t="shared" si="25"/>
        <v>4</v>
      </c>
      <c r="AY69" s="40">
        <f t="shared" si="26"/>
        <v>5</v>
      </c>
      <c r="AZ69" s="40">
        <f t="shared" si="27"/>
        <v>6</v>
      </c>
      <c r="BA69" s="40" t="str">
        <f t="shared" si="28"/>
        <v/>
      </c>
      <c r="BB69" s="40" t="str">
        <f t="shared" si="29"/>
        <v/>
      </c>
      <c r="BC69" s="40" t="str">
        <f t="shared" si="30"/>
        <v/>
      </c>
      <c r="BD69" s="40" t="str">
        <f t="shared" si="31"/>
        <v/>
      </c>
      <c r="BE69" s="40" t="str">
        <f t="shared" si="32"/>
        <v>HT</v>
      </c>
      <c r="BF69" s="40">
        <v>3</v>
      </c>
      <c r="BG69" s="40">
        <f t="shared" si="33"/>
        <v>4</v>
      </c>
      <c r="BH69" s="40">
        <f t="shared" si="34"/>
        <v>5</v>
      </c>
      <c r="BI69" s="40">
        <f t="shared" si="35"/>
        <v>6</v>
      </c>
      <c r="BJ69" s="40">
        <f t="shared" si="36"/>
        <v>1</v>
      </c>
      <c r="BK69" s="40">
        <f t="shared" si="37"/>
        <v>2</v>
      </c>
      <c r="BL69" s="40" t="str">
        <f t="shared" si="38"/>
        <v/>
      </c>
      <c r="BM69" s="40" t="str">
        <f t="shared" si="39"/>
        <v/>
      </c>
      <c r="BN69" s="40" t="str">
        <f t="shared" si="40"/>
        <v/>
      </c>
      <c r="BO69" s="40" t="str">
        <f t="shared" si="41"/>
        <v/>
      </c>
      <c r="BP69" s="40" t="str">
        <f t="shared" si="42"/>
        <v>HT</v>
      </c>
      <c r="BQ69" s="40">
        <v>5</v>
      </c>
      <c r="BR69" s="40">
        <f t="shared" si="43"/>
        <v>6</v>
      </c>
      <c r="BS69" s="40">
        <f t="shared" si="44"/>
        <v>1</v>
      </c>
      <c r="BT69" s="40">
        <f t="shared" si="45"/>
        <v>2</v>
      </c>
      <c r="BU69" s="40">
        <f t="shared" si="46"/>
        <v>3</v>
      </c>
      <c r="BV69" s="40">
        <f t="shared" si="47"/>
        <v>4</v>
      </c>
      <c r="BW69" s="40" t="str">
        <f t="shared" si="48"/>
        <v/>
      </c>
      <c r="BX69" s="40" t="str">
        <f t="shared" si="49"/>
        <v/>
      </c>
      <c r="BY69" s="40" t="str">
        <f t="shared" si="50"/>
        <v/>
      </c>
      <c r="BZ69" s="40" t="str">
        <f t="shared" si="51"/>
        <v/>
      </c>
      <c r="CA69" s="40" t="str">
        <f t="shared" si="52"/>
        <v>HT</v>
      </c>
      <c r="CB69" s="40">
        <v>2</v>
      </c>
      <c r="CC69" s="40">
        <f t="shared" si="53"/>
        <v>3</v>
      </c>
      <c r="CD69" s="40">
        <f t="shared" si="54"/>
        <v>4</v>
      </c>
      <c r="CE69" s="40">
        <f t="shared" si="55"/>
        <v>5</v>
      </c>
      <c r="CF69" s="40">
        <f t="shared" si="56"/>
        <v>6</v>
      </c>
      <c r="CG69" s="40">
        <f t="shared" si="57"/>
        <v>1</v>
      </c>
      <c r="CH69" s="40" t="str">
        <f t="shared" si="58"/>
        <v/>
      </c>
      <c r="CI69" s="40" t="str">
        <f t="shared" si="59"/>
        <v/>
      </c>
      <c r="CJ69" s="40" t="str">
        <f t="shared" si="60"/>
        <v/>
      </c>
      <c r="CK69" s="40" t="str">
        <f t="shared" si="61"/>
        <v/>
      </c>
      <c r="CL69" s="40" t="s">
        <v>165</v>
      </c>
      <c r="CM69" s="40">
        <v>4</v>
      </c>
      <c r="CN69" s="40">
        <f t="shared" si="62"/>
        <v>5</v>
      </c>
      <c r="CO69" s="40">
        <f t="shared" si="63"/>
        <v>6</v>
      </c>
      <c r="CP69" s="40">
        <f t="shared" si="64"/>
        <v>7</v>
      </c>
      <c r="CQ69" s="40">
        <f t="shared" si="65"/>
        <v>1</v>
      </c>
      <c r="CR69" s="40">
        <f t="shared" si="66"/>
        <v>2</v>
      </c>
      <c r="CS69" s="40">
        <f t="shared" si="67"/>
        <v>3</v>
      </c>
      <c r="CT69" s="40" t="str">
        <f t="shared" si="68"/>
        <v/>
      </c>
      <c r="CU69" s="40" t="str">
        <f t="shared" si="69"/>
        <v/>
      </c>
      <c r="CV69" s="40" t="str">
        <f t="shared" si="70"/>
        <v/>
      </c>
      <c r="CW69" s="40" t="str">
        <f t="shared" si="71"/>
        <v>HT</v>
      </c>
      <c r="CX69" s="40">
        <v>5</v>
      </c>
      <c r="CY69" s="40">
        <f t="shared" si="72"/>
        <v>6</v>
      </c>
      <c r="CZ69" s="40">
        <f t="shared" si="73"/>
        <v>7</v>
      </c>
      <c r="DA69" s="40">
        <f t="shared" si="74"/>
        <v>1</v>
      </c>
      <c r="DB69" s="40">
        <f t="shared" si="75"/>
        <v>2</v>
      </c>
      <c r="DC69" s="40">
        <f t="shared" si="76"/>
        <v>3</v>
      </c>
      <c r="DD69" s="40">
        <f t="shared" si="77"/>
        <v>4</v>
      </c>
      <c r="DE69" s="40" t="str">
        <f t="shared" si="78"/>
        <v/>
      </c>
      <c r="DF69" s="40" t="str">
        <f t="shared" si="79"/>
        <v/>
      </c>
      <c r="DG69" s="40" t="str">
        <f t="shared" si="80"/>
        <v/>
      </c>
      <c r="DH69" s="40" t="str">
        <f t="shared" si="81"/>
        <v>HT</v>
      </c>
      <c r="DI69" s="40">
        <v>2</v>
      </c>
      <c r="DJ69" s="40">
        <f t="shared" si="82"/>
        <v>3</v>
      </c>
      <c r="DK69" s="40">
        <f t="shared" si="83"/>
        <v>4</v>
      </c>
      <c r="DL69" s="40">
        <f t="shared" si="84"/>
        <v>5</v>
      </c>
      <c r="DM69" s="40">
        <f t="shared" si="85"/>
        <v>6</v>
      </c>
      <c r="DN69" s="40">
        <f t="shared" si="86"/>
        <v>7</v>
      </c>
      <c r="DO69" s="40">
        <f t="shared" si="87"/>
        <v>1</v>
      </c>
      <c r="DP69" s="40" t="str">
        <f t="shared" si="88"/>
        <v/>
      </c>
      <c r="DQ69" s="40" t="str">
        <f t="shared" si="89"/>
        <v/>
      </c>
      <c r="DR69" s="40" t="str">
        <f t="shared" si="90"/>
        <v/>
      </c>
      <c r="DS69" s="40" t="str">
        <f t="shared" si="91"/>
        <v>HT</v>
      </c>
      <c r="DT69" s="40">
        <v>7</v>
      </c>
      <c r="DU69" s="40">
        <f t="shared" si="92"/>
        <v>1</v>
      </c>
      <c r="DV69" s="40">
        <f t="shared" si="93"/>
        <v>2</v>
      </c>
      <c r="DW69" s="40">
        <f t="shared" si="94"/>
        <v>3</v>
      </c>
      <c r="DX69" s="40">
        <f t="shared" si="95"/>
        <v>4</v>
      </c>
      <c r="DY69" s="40">
        <f t="shared" si="96"/>
        <v>5</v>
      </c>
      <c r="DZ69" s="40">
        <f t="shared" si="97"/>
        <v>6</v>
      </c>
      <c r="EA69" s="40" t="str">
        <f t="shared" si="98"/>
        <v/>
      </c>
      <c r="EB69" s="40" t="str">
        <f t="shared" si="99"/>
        <v/>
      </c>
      <c r="EC69" s="40" t="str">
        <f t="shared" si="100"/>
        <v/>
      </c>
      <c r="ED69" s="40" t="s">
        <v>165</v>
      </c>
      <c r="EE69" s="40">
        <v>8</v>
      </c>
      <c r="EF69" s="40">
        <f t="shared" si="101"/>
        <v>1</v>
      </c>
      <c r="EG69" s="40">
        <f t="shared" si="102"/>
        <v>2</v>
      </c>
      <c r="EH69" s="40">
        <f t="shared" si="103"/>
        <v>3</v>
      </c>
      <c r="EI69" s="40">
        <f t="shared" si="104"/>
        <v>4</v>
      </c>
      <c r="EJ69" s="40">
        <f t="shared" si="105"/>
        <v>5</v>
      </c>
      <c r="EK69" s="40">
        <f t="shared" si="106"/>
        <v>6</v>
      </c>
      <c r="EL69" s="40">
        <f t="shared" si="107"/>
        <v>7</v>
      </c>
      <c r="EM69" s="40" t="str">
        <f t="shared" si="108"/>
        <v/>
      </c>
      <c r="EN69" s="40" t="str">
        <f t="shared" si="109"/>
        <v/>
      </c>
      <c r="EO69" s="40" t="str">
        <f t="shared" si="110"/>
        <v>HT</v>
      </c>
      <c r="EP69" s="40">
        <v>5</v>
      </c>
      <c r="EQ69" s="40">
        <f t="shared" si="111"/>
        <v>6</v>
      </c>
      <c r="ER69" s="40">
        <f t="shared" si="112"/>
        <v>7</v>
      </c>
      <c r="ES69" s="40">
        <f t="shared" si="113"/>
        <v>8</v>
      </c>
      <c r="ET69" s="40">
        <f t="shared" si="114"/>
        <v>1</v>
      </c>
      <c r="EU69" s="40">
        <f t="shared" si="115"/>
        <v>2</v>
      </c>
      <c r="EV69" s="40">
        <f t="shared" si="116"/>
        <v>3</v>
      </c>
      <c r="EW69" s="40">
        <f t="shared" si="117"/>
        <v>4</v>
      </c>
      <c r="EX69" s="40" t="str">
        <f t="shared" si="118"/>
        <v/>
      </c>
      <c r="EY69" s="40" t="str">
        <f t="shared" si="119"/>
        <v/>
      </c>
      <c r="EZ69" s="40" t="str">
        <f t="shared" si="120"/>
        <v>HT</v>
      </c>
      <c r="FA69" s="40">
        <v>7</v>
      </c>
      <c r="FB69" s="40">
        <f t="shared" si="121"/>
        <v>8</v>
      </c>
      <c r="FC69" s="40">
        <f t="shared" si="122"/>
        <v>1</v>
      </c>
      <c r="FD69" s="40">
        <f t="shared" si="123"/>
        <v>2</v>
      </c>
      <c r="FE69" s="40">
        <f t="shared" si="124"/>
        <v>3</v>
      </c>
      <c r="FF69" s="40">
        <f t="shared" si="125"/>
        <v>4</v>
      </c>
      <c r="FG69" s="40">
        <f t="shared" si="126"/>
        <v>5</v>
      </c>
      <c r="FH69" s="40">
        <f t="shared" si="127"/>
        <v>6</v>
      </c>
      <c r="FI69" s="40" t="str">
        <f t="shared" si="128"/>
        <v/>
      </c>
      <c r="FJ69" s="40" t="str">
        <f t="shared" si="129"/>
        <v/>
      </c>
      <c r="FK69" s="40" t="str">
        <f t="shared" si="130"/>
        <v>HT</v>
      </c>
      <c r="FL69" s="40">
        <v>4</v>
      </c>
      <c r="FM69" s="40">
        <f t="shared" si="131"/>
        <v>5</v>
      </c>
      <c r="FN69" s="40">
        <f t="shared" si="132"/>
        <v>6</v>
      </c>
      <c r="FO69" s="40">
        <f t="shared" si="133"/>
        <v>7</v>
      </c>
      <c r="FP69" s="40">
        <f t="shared" si="134"/>
        <v>8</v>
      </c>
      <c r="FQ69" s="40">
        <f t="shared" si="135"/>
        <v>1</v>
      </c>
      <c r="FR69" s="40">
        <f t="shared" si="136"/>
        <v>2</v>
      </c>
      <c r="FS69" s="40">
        <f t="shared" si="137"/>
        <v>3</v>
      </c>
      <c r="FT69" s="40" t="str">
        <f t="shared" si="138"/>
        <v/>
      </c>
      <c r="FU69" s="40" t="str">
        <f t="shared" si="139"/>
        <v/>
      </c>
    </row>
    <row r="70" spans="1:177" hidden="1">
      <c r="B70" s="40" t="s">
        <v>166</v>
      </c>
      <c r="C70" s="40">
        <v>2</v>
      </c>
      <c r="D70" s="40">
        <v>3</v>
      </c>
      <c r="E70" s="40">
        <v>4</v>
      </c>
      <c r="F70" s="40">
        <v>5</v>
      </c>
      <c r="G70" s="40">
        <v>1</v>
      </c>
      <c r="H70" s="40"/>
      <c r="I70" s="40"/>
      <c r="J70" s="40"/>
      <c r="K70" s="40"/>
      <c r="L70" s="40"/>
      <c r="M70" s="40" t="str">
        <f t="shared" si="17"/>
        <v>JT</v>
      </c>
      <c r="N70" s="40">
        <v>4</v>
      </c>
      <c r="O70" s="40">
        <f t="shared" si="140"/>
        <v>5</v>
      </c>
      <c r="P70" s="40">
        <f t="shared" si="140"/>
        <v>1</v>
      </c>
      <c r="Q70" s="40">
        <f t="shared" si="140"/>
        <v>2</v>
      </c>
      <c r="R70" s="40">
        <f t="shared" si="140"/>
        <v>3</v>
      </c>
      <c r="S70" s="40"/>
      <c r="T70" s="40"/>
      <c r="U70" s="40"/>
      <c r="V70" s="40"/>
      <c r="W70" s="40"/>
      <c r="X70" s="40" t="str">
        <f t="shared" si="19"/>
        <v>JT</v>
      </c>
      <c r="Y70" s="40">
        <v>1</v>
      </c>
      <c r="Z70" s="40">
        <f t="shared" si="141"/>
        <v>2</v>
      </c>
      <c r="AA70" s="40">
        <f t="shared" si="141"/>
        <v>3</v>
      </c>
      <c r="AB70" s="40">
        <f t="shared" si="141"/>
        <v>4</v>
      </c>
      <c r="AC70" s="40">
        <f t="shared" si="141"/>
        <v>5</v>
      </c>
      <c r="AD70" s="40"/>
      <c r="AE70" s="40"/>
      <c r="AF70" s="40"/>
      <c r="AG70" s="40"/>
      <c r="AH70" s="40"/>
      <c r="AI70" s="40" t="str">
        <f t="shared" si="21"/>
        <v>JT</v>
      </c>
      <c r="AJ70" s="40">
        <v>3</v>
      </c>
      <c r="AK70" s="40">
        <f t="shared" si="142"/>
        <v>4</v>
      </c>
      <c r="AL70" s="40">
        <f t="shared" si="142"/>
        <v>5</v>
      </c>
      <c r="AM70" s="40">
        <f t="shared" si="142"/>
        <v>1</v>
      </c>
      <c r="AN70" s="40">
        <f t="shared" si="142"/>
        <v>2</v>
      </c>
      <c r="AO70" s="40"/>
      <c r="AP70" s="40"/>
      <c r="AQ70" s="40"/>
      <c r="AR70" s="40"/>
      <c r="AS70" s="40"/>
      <c r="AT70" s="40" t="s">
        <v>166</v>
      </c>
      <c r="AU70" s="40">
        <v>2</v>
      </c>
      <c r="AV70" s="40">
        <f t="shared" si="23"/>
        <v>3</v>
      </c>
      <c r="AW70" s="40">
        <f t="shared" si="24"/>
        <v>4</v>
      </c>
      <c r="AX70" s="40">
        <f t="shared" si="25"/>
        <v>5</v>
      </c>
      <c r="AY70" s="40">
        <f t="shared" si="26"/>
        <v>6</v>
      </c>
      <c r="AZ70" s="40">
        <f t="shared" si="27"/>
        <v>1</v>
      </c>
      <c r="BA70" s="40" t="str">
        <f t="shared" si="28"/>
        <v/>
      </c>
      <c r="BB70" s="40" t="str">
        <f t="shared" si="29"/>
        <v/>
      </c>
      <c r="BC70" s="40" t="str">
        <f t="shared" si="30"/>
        <v/>
      </c>
      <c r="BD70" s="40" t="str">
        <f t="shared" si="31"/>
        <v/>
      </c>
      <c r="BE70" s="40" t="str">
        <f t="shared" si="32"/>
        <v>JT</v>
      </c>
      <c r="BF70" s="40">
        <v>4</v>
      </c>
      <c r="BG70" s="40">
        <f t="shared" si="33"/>
        <v>5</v>
      </c>
      <c r="BH70" s="40">
        <f t="shared" si="34"/>
        <v>6</v>
      </c>
      <c r="BI70" s="40">
        <f t="shared" si="35"/>
        <v>1</v>
      </c>
      <c r="BJ70" s="40">
        <f t="shared" si="36"/>
        <v>2</v>
      </c>
      <c r="BK70" s="40">
        <f t="shared" si="37"/>
        <v>3</v>
      </c>
      <c r="BL70" s="40" t="str">
        <f t="shared" si="38"/>
        <v/>
      </c>
      <c r="BM70" s="40" t="str">
        <f t="shared" si="39"/>
        <v/>
      </c>
      <c r="BN70" s="40" t="str">
        <f t="shared" si="40"/>
        <v/>
      </c>
      <c r="BO70" s="40" t="str">
        <f t="shared" si="41"/>
        <v/>
      </c>
      <c r="BP70" s="40" t="str">
        <f t="shared" si="42"/>
        <v>JT</v>
      </c>
      <c r="BQ70" s="40">
        <v>6</v>
      </c>
      <c r="BR70" s="40">
        <f t="shared" si="43"/>
        <v>1</v>
      </c>
      <c r="BS70" s="40">
        <f t="shared" si="44"/>
        <v>2</v>
      </c>
      <c r="BT70" s="40">
        <f t="shared" si="45"/>
        <v>3</v>
      </c>
      <c r="BU70" s="40">
        <f t="shared" si="46"/>
        <v>4</v>
      </c>
      <c r="BV70" s="40">
        <f t="shared" si="47"/>
        <v>5</v>
      </c>
      <c r="BW70" s="40" t="str">
        <f t="shared" si="48"/>
        <v/>
      </c>
      <c r="BX70" s="40" t="str">
        <f t="shared" si="49"/>
        <v/>
      </c>
      <c r="BY70" s="40" t="str">
        <f t="shared" si="50"/>
        <v/>
      </c>
      <c r="BZ70" s="40" t="str">
        <f t="shared" si="51"/>
        <v/>
      </c>
      <c r="CA70" s="40" t="str">
        <f t="shared" si="52"/>
        <v>JT</v>
      </c>
      <c r="CB70" s="40">
        <v>3</v>
      </c>
      <c r="CC70" s="40">
        <f t="shared" si="53"/>
        <v>4</v>
      </c>
      <c r="CD70" s="40">
        <f t="shared" si="54"/>
        <v>5</v>
      </c>
      <c r="CE70" s="40">
        <f t="shared" si="55"/>
        <v>6</v>
      </c>
      <c r="CF70" s="40">
        <f t="shared" si="56"/>
        <v>1</v>
      </c>
      <c r="CG70" s="40">
        <f t="shared" si="57"/>
        <v>2</v>
      </c>
      <c r="CH70" s="40" t="str">
        <f t="shared" si="58"/>
        <v/>
      </c>
      <c r="CI70" s="40" t="str">
        <f t="shared" si="59"/>
        <v/>
      </c>
      <c r="CJ70" s="40" t="str">
        <f t="shared" si="60"/>
        <v/>
      </c>
      <c r="CK70" s="40" t="str">
        <f t="shared" si="61"/>
        <v/>
      </c>
      <c r="CL70" s="40" t="s">
        <v>166</v>
      </c>
      <c r="CM70" s="40">
        <v>5</v>
      </c>
      <c r="CN70" s="40">
        <f t="shared" si="62"/>
        <v>6</v>
      </c>
      <c r="CO70" s="40">
        <f t="shared" si="63"/>
        <v>7</v>
      </c>
      <c r="CP70" s="40">
        <f t="shared" si="64"/>
        <v>1</v>
      </c>
      <c r="CQ70" s="40">
        <f t="shared" si="65"/>
        <v>2</v>
      </c>
      <c r="CR70" s="40">
        <f t="shared" si="66"/>
        <v>3</v>
      </c>
      <c r="CS70" s="40">
        <f t="shared" si="67"/>
        <v>4</v>
      </c>
      <c r="CT70" s="40" t="str">
        <f t="shared" si="68"/>
        <v/>
      </c>
      <c r="CU70" s="40" t="str">
        <f t="shared" si="69"/>
        <v/>
      </c>
      <c r="CV70" s="40" t="str">
        <f t="shared" si="70"/>
        <v/>
      </c>
      <c r="CW70" s="40" t="str">
        <f t="shared" si="71"/>
        <v>JT</v>
      </c>
      <c r="CX70" s="40">
        <v>6</v>
      </c>
      <c r="CY70" s="40">
        <f t="shared" si="72"/>
        <v>7</v>
      </c>
      <c r="CZ70" s="40">
        <f t="shared" si="73"/>
        <v>1</v>
      </c>
      <c r="DA70" s="40">
        <f t="shared" si="74"/>
        <v>2</v>
      </c>
      <c r="DB70" s="40">
        <f t="shared" si="75"/>
        <v>3</v>
      </c>
      <c r="DC70" s="40">
        <f t="shared" si="76"/>
        <v>4</v>
      </c>
      <c r="DD70" s="40">
        <f t="shared" si="77"/>
        <v>5</v>
      </c>
      <c r="DE70" s="40" t="str">
        <f t="shared" si="78"/>
        <v/>
      </c>
      <c r="DF70" s="40" t="str">
        <f t="shared" si="79"/>
        <v/>
      </c>
      <c r="DG70" s="40" t="str">
        <f t="shared" si="80"/>
        <v/>
      </c>
      <c r="DH70" s="40" t="str">
        <f t="shared" si="81"/>
        <v>JT</v>
      </c>
      <c r="DI70" s="40">
        <v>3</v>
      </c>
      <c r="DJ70" s="40">
        <f t="shared" si="82"/>
        <v>4</v>
      </c>
      <c r="DK70" s="40">
        <f t="shared" si="83"/>
        <v>5</v>
      </c>
      <c r="DL70" s="40">
        <f t="shared" si="84"/>
        <v>6</v>
      </c>
      <c r="DM70" s="40">
        <f t="shared" si="85"/>
        <v>7</v>
      </c>
      <c r="DN70" s="40">
        <f t="shared" si="86"/>
        <v>1</v>
      </c>
      <c r="DO70" s="40">
        <f t="shared" si="87"/>
        <v>2</v>
      </c>
      <c r="DP70" s="40" t="str">
        <f t="shared" si="88"/>
        <v/>
      </c>
      <c r="DQ70" s="40" t="str">
        <f t="shared" si="89"/>
        <v/>
      </c>
      <c r="DR70" s="40" t="str">
        <f t="shared" si="90"/>
        <v/>
      </c>
      <c r="DS70" s="40" t="str">
        <f t="shared" si="91"/>
        <v>JT</v>
      </c>
      <c r="DT70" s="40">
        <v>1</v>
      </c>
      <c r="DU70" s="40">
        <f t="shared" si="92"/>
        <v>2</v>
      </c>
      <c r="DV70" s="40">
        <f t="shared" si="93"/>
        <v>3</v>
      </c>
      <c r="DW70" s="40">
        <f t="shared" si="94"/>
        <v>4</v>
      </c>
      <c r="DX70" s="40">
        <f t="shared" si="95"/>
        <v>5</v>
      </c>
      <c r="DY70" s="40">
        <f t="shared" si="96"/>
        <v>6</v>
      </c>
      <c r="DZ70" s="40">
        <f t="shared" si="97"/>
        <v>7</v>
      </c>
      <c r="EA70" s="40" t="str">
        <f t="shared" si="98"/>
        <v/>
      </c>
      <c r="EB70" s="40" t="str">
        <f t="shared" si="99"/>
        <v/>
      </c>
      <c r="EC70" s="40" t="str">
        <f t="shared" si="100"/>
        <v/>
      </c>
      <c r="ED70" s="40" t="s">
        <v>166</v>
      </c>
      <c r="EE70" s="40">
        <v>1</v>
      </c>
      <c r="EF70" s="40">
        <f t="shared" si="101"/>
        <v>2</v>
      </c>
      <c r="EG70" s="40">
        <f t="shared" si="102"/>
        <v>3</v>
      </c>
      <c r="EH70" s="40">
        <f t="shared" si="103"/>
        <v>4</v>
      </c>
      <c r="EI70" s="40">
        <f t="shared" si="104"/>
        <v>5</v>
      </c>
      <c r="EJ70" s="40">
        <f t="shared" si="105"/>
        <v>6</v>
      </c>
      <c r="EK70" s="40">
        <f t="shared" si="106"/>
        <v>7</v>
      </c>
      <c r="EL70" s="40">
        <f t="shared" si="107"/>
        <v>8</v>
      </c>
      <c r="EM70" s="40" t="str">
        <f t="shared" si="108"/>
        <v/>
      </c>
      <c r="EN70" s="40" t="str">
        <f t="shared" si="109"/>
        <v/>
      </c>
      <c r="EO70" s="40" t="str">
        <f t="shared" si="110"/>
        <v>JT</v>
      </c>
      <c r="EP70" s="40">
        <v>6</v>
      </c>
      <c r="EQ70" s="40">
        <f t="shared" si="111"/>
        <v>7</v>
      </c>
      <c r="ER70" s="40">
        <f t="shared" si="112"/>
        <v>8</v>
      </c>
      <c r="ES70" s="40">
        <f t="shared" si="113"/>
        <v>1</v>
      </c>
      <c r="ET70" s="40">
        <f t="shared" si="114"/>
        <v>2</v>
      </c>
      <c r="EU70" s="40">
        <f t="shared" si="115"/>
        <v>3</v>
      </c>
      <c r="EV70" s="40">
        <f t="shared" si="116"/>
        <v>4</v>
      </c>
      <c r="EW70" s="40">
        <f t="shared" si="117"/>
        <v>5</v>
      </c>
      <c r="EX70" s="40" t="str">
        <f t="shared" si="118"/>
        <v/>
      </c>
      <c r="EY70" s="40" t="str">
        <f t="shared" si="119"/>
        <v/>
      </c>
      <c r="EZ70" s="40" t="str">
        <f t="shared" si="120"/>
        <v>JT</v>
      </c>
      <c r="FA70" s="40">
        <v>8</v>
      </c>
      <c r="FB70" s="40">
        <f t="shared" si="121"/>
        <v>1</v>
      </c>
      <c r="FC70" s="40">
        <f t="shared" si="122"/>
        <v>2</v>
      </c>
      <c r="FD70" s="40">
        <f t="shared" si="123"/>
        <v>3</v>
      </c>
      <c r="FE70" s="40">
        <f t="shared" si="124"/>
        <v>4</v>
      </c>
      <c r="FF70" s="40">
        <f t="shared" si="125"/>
        <v>5</v>
      </c>
      <c r="FG70" s="40">
        <f t="shared" si="126"/>
        <v>6</v>
      </c>
      <c r="FH70" s="40">
        <f t="shared" si="127"/>
        <v>7</v>
      </c>
      <c r="FI70" s="40" t="str">
        <f t="shared" si="128"/>
        <v/>
      </c>
      <c r="FJ70" s="40" t="str">
        <f t="shared" si="129"/>
        <v/>
      </c>
      <c r="FK70" s="40" t="str">
        <f t="shared" si="130"/>
        <v>JT</v>
      </c>
      <c r="FL70" s="40">
        <v>5</v>
      </c>
      <c r="FM70" s="40">
        <f t="shared" si="131"/>
        <v>6</v>
      </c>
      <c r="FN70" s="40">
        <f t="shared" si="132"/>
        <v>7</v>
      </c>
      <c r="FO70" s="40">
        <f t="shared" si="133"/>
        <v>8</v>
      </c>
      <c r="FP70" s="40">
        <f t="shared" si="134"/>
        <v>1</v>
      </c>
      <c r="FQ70" s="40">
        <f t="shared" si="135"/>
        <v>2</v>
      </c>
      <c r="FR70" s="40">
        <f t="shared" si="136"/>
        <v>3</v>
      </c>
      <c r="FS70" s="40">
        <f t="shared" si="137"/>
        <v>4</v>
      </c>
      <c r="FT70" s="40" t="str">
        <f t="shared" si="138"/>
        <v/>
      </c>
      <c r="FU70" s="40" t="str">
        <f t="shared" si="139"/>
        <v/>
      </c>
    </row>
    <row r="71" spans="1:177" hidden="1"/>
    <row r="72" spans="1:177" hidden="1"/>
    <row r="73" spans="1:177" hidden="1">
      <c r="A73" t="s">
        <v>188</v>
      </c>
    </row>
    <row r="74" spans="1:177" hidden="1">
      <c r="B74" t="s">
        <v>189</v>
      </c>
    </row>
    <row r="75" spans="1:177" hidden="1">
      <c r="A75" t="s">
        <v>186</v>
      </c>
      <c r="B75">
        <v>1</v>
      </c>
      <c r="C75">
        <v>2</v>
      </c>
      <c r="D75" t="s">
        <v>86</v>
      </c>
      <c r="E75" t="s">
        <v>87</v>
      </c>
      <c r="F75" t="s">
        <v>83</v>
      </c>
    </row>
    <row r="76" spans="1:177" hidden="1">
      <c r="A76" t="s">
        <v>93</v>
      </c>
      <c r="B76">
        <v>6.2</v>
      </c>
      <c r="C76">
        <v>6</v>
      </c>
      <c r="D76">
        <v>5.6</v>
      </c>
      <c r="E76">
        <f>D76</f>
        <v>5.6</v>
      </c>
      <c r="F76">
        <f>D76</f>
        <v>5.6</v>
      </c>
    </row>
    <row r="77" spans="1:177" hidden="1">
      <c r="A77" t="s">
        <v>94</v>
      </c>
      <c r="B77">
        <v>12.5</v>
      </c>
      <c r="C77">
        <v>12</v>
      </c>
      <c r="D77">
        <v>11.3</v>
      </c>
      <c r="E77">
        <f t="shared" ref="E77:E81" si="143">D77</f>
        <v>11.3</v>
      </c>
      <c r="F77">
        <f t="shared" ref="F77:F81" si="144">D77</f>
        <v>11.3</v>
      </c>
    </row>
    <row r="78" spans="1:177" hidden="1">
      <c r="A78" t="s">
        <v>95</v>
      </c>
      <c r="B78">
        <v>11.6</v>
      </c>
      <c r="C78">
        <v>11.2</v>
      </c>
      <c r="D78">
        <v>10</v>
      </c>
      <c r="E78">
        <f t="shared" si="143"/>
        <v>10</v>
      </c>
      <c r="F78">
        <f t="shared" si="144"/>
        <v>10</v>
      </c>
    </row>
    <row r="79" spans="1:177" hidden="1">
      <c r="A79" t="s">
        <v>96</v>
      </c>
      <c r="B79">
        <v>36</v>
      </c>
      <c r="C79">
        <v>33</v>
      </c>
      <c r="D79">
        <v>28</v>
      </c>
      <c r="E79">
        <f t="shared" si="143"/>
        <v>28</v>
      </c>
      <c r="F79">
        <f t="shared" si="144"/>
        <v>28</v>
      </c>
    </row>
    <row r="80" spans="1:177" hidden="1">
      <c r="A80" t="s">
        <v>97</v>
      </c>
      <c r="B80">
        <v>40</v>
      </c>
      <c r="C80">
        <v>36</v>
      </c>
      <c r="D80">
        <v>28</v>
      </c>
      <c r="E80">
        <f t="shared" si="143"/>
        <v>28</v>
      </c>
      <c r="F80">
        <f t="shared" si="144"/>
        <v>28</v>
      </c>
    </row>
    <row r="81" spans="1:6" hidden="1">
      <c r="A81" t="s">
        <v>98</v>
      </c>
      <c r="B81">
        <v>47</v>
      </c>
      <c r="C81">
        <v>43</v>
      </c>
      <c r="D81">
        <v>36</v>
      </c>
      <c r="E81">
        <f t="shared" si="143"/>
        <v>36</v>
      </c>
      <c r="F81">
        <f t="shared" si="144"/>
        <v>36</v>
      </c>
    </row>
    <row r="82" spans="1:6" hidden="1">
      <c r="A82" t="s">
        <v>191</v>
      </c>
      <c r="B82" t="s">
        <v>190</v>
      </c>
    </row>
    <row r="83" spans="1:6" hidden="1">
      <c r="A83" t="s">
        <v>192</v>
      </c>
      <c r="B83">
        <v>1</v>
      </c>
      <c r="C83">
        <v>2</v>
      </c>
      <c r="D83" t="s">
        <v>86</v>
      </c>
      <c r="E83" t="s">
        <v>87</v>
      </c>
      <c r="F83" t="s">
        <v>83</v>
      </c>
    </row>
    <row r="84" spans="1:6" hidden="1">
      <c r="A84" t="s">
        <v>99</v>
      </c>
      <c r="B84">
        <v>5</v>
      </c>
      <c r="C84">
        <v>4.6500000000000004</v>
      </c>
      <c r="D84">
        <v>4.6500000000000004</v>
      </c>
      <c r="E84">
        <f t="shared" ref="E84:E89" si="145">D84</f>
        <v>4.6500000000000004</v>
      </c>
      <c r="F84">
        <f t="shared" ref="F84:F89" si="146">D84</f>
        <v>4.6500000000000004</v>
      </c>
    </row>
    <row r="85" spans="1:6" hidden="1">
      <c r="A85" t="s">
        <v>100</v>
      </c>
      <c r="B85">
        <v>10.199999999999999</v>
      </c>
      <c r="C85">
        <v>9.3000000000000007</v>
      </c>
      <c r="D85">
        <v>9.3000000000000007</v>
      </c>
      <c r="E85">
        <f t="shared" si="145"/>
        <v>9.3000000000000007</v>
      </c>
      <c r="F85">
        <f t="shared" si="146"/>
        <v>9.3000000000000007</v>
      </c>
    </row>
    <row r="86" spans="1:6" hidden="1">
      <c r="A86" t="s">
        <v>101</v>
      </c>
      <c r="B86">
        <v>9.8000000000000007</v>
      </c>
      <c r="C86">
        <v>8.6</v>
      </c>
      <c r="D86">
        <v>8.1999999999999993</v>
      </c>
      <c r="E86">
        <f t="shared" si="145"/>
        <v>8.1999999999999993</v>
      </c>
      <c r="F86">
        <f t="shared" si="146"/>
        <v>8.1999999999999993</v>
      </c>
    </row>
    <row r="87" spans="1:6" hidden="1">
      <c r="A87" t="s">
        <v>102</v>
      </c>
      <c r="B87">
        <v>30</v>
      </c>
      <c r="C87">
        <v>25</v>
      </c>
      <c r="D87">
        <v>25</v>
      </c>
      <c r="E87">
        <f t="shared" si="145"/>
        <v>25</v>
      </c>
      <c r="F87">
        <f t="shared" si="146"/>
        <v>25</v>
      </c>
    </row>
    <row r="88" spans="1:6" hidden="1">
      <c r="A88" t="s">
        <v>103</v>
      </c>
      <c r="B88">
        <v>38</v>
      </c>
      <c r="C88">
        <v>30</v>
      </c>
      <c r="D88">
        <v>25</v>
      </c>
      <c r="E88">
        <f t="shared" si="145"/>
        <v>25</v>
      </c>
      <c r="F88">
        <f t="shared" si="146"/>
        <v>25</v>
      </c>
    </row>
    <row r="89" spans="1:6" hidden="1">
      <c r="A89" t="s">
        <v>104</v>
      </c>
      <c r="B89">
        <v>32</v>
      </c>
      <c r="C89">
        <v>25</v>
      </c>
      <c r="D89">
        <v>25</v>
      </c>
      <c r="E89">
        <f t="shared" si="145"/>
        <v>25</v>
      </c>
      <c r="F89">
        <f t="shared" si="146"/>
        <v>25</v>
      </c>
    </row>
    <row r="90" spans="1:6" hidden="1"/>
    <row r="91" spans="1:6" hidden="1">
      <c r="A91" t="s">
        <v>194</v>
      </c>
    </row>
    <row r="92" spans="1:6" hidden="1">
      <c r="A92" t="s">
        <v>84</v>
      </c>
      <c r="B92" t="s">
        <v>85</v>
      </c>
    </row>
    <row r="93" spans="1:6" hidden="1">
      <c r="A93">
        <v>1</v>
      </c>
      <c r="B93">
        <v>2</v>
      </c>
    </row>
    <row r="94" spans="1:6" hidden="1">
      <c r="A94">
        <v>2</v>
      </c>
      <c r="B94">
        <v>3</v>
      </c>
    </row>
    <row r="95" spans="1:6" hidden="1">
      <c r="A95" t="s">
        <v>86</v>
      </c>
      <c r="B95">
        <v>4</v>
      </c>
    </row>
    <row r="96" spans="1:6" hidden="1">
      <c r="A96" t="s">
        <v>87</v>
      </c>
      <c r="B96">
        <v>5</v>
      </c>
    </row>
    <row r="97" spans="1:2" hidden="1">
      <c r="A97" t="s">
        <v>83</v>
      </c>
      <c r="B97">
        <v>6</v>
      </c>
    </row>
    <row r="98" spans="1:2" hidden="1"/>
    <row r="99" spans="1:2" hidden="1"/>
    <row r="100" spans="1:2" hidden="1"/>
    <row r="101" spans="1:2" hidden="1"/>
    <row r="102" spans="1:2" hidden="1"/>
  </sheetData>
  <sheetProtection algorithmName="SHA-512" hashValue="u3Ai5iGUWQOEXFLOYqt7CCTvzQfj6z9+p/F8R4Ze0cC/1+gPfEAFQiaLRkwH+eg0tblZb2CbbmUMwAJmvs86gg==" saltValue="V3vWDUOhRW68ehlRRmkIyA==" spinCount="100000" sheet="1" objects="1" scenarios="1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9" r:id="rId4" name="Drop Down 5">
              <controlPr defaultSize="0" autoLine="0" autoPict="0">
                <anchor moveWithCells="1">
                  <from>
                    <xdr:col>6</xdr:col>
                    <xdr:colOff>990600</xdr:colOff>
                    <xdr:row>0</xdr:row>
                    <xdr:rowOff>45720</xdr:rowOff>
                  </from>
                  <to>
                    <xdr:col>7</xdr:col>
                    <xdr:colOff>7620</xdr:colOff>
                    <xdr:row>0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Drop Down 6">
              <controlPr defaultSize="0" autoLine="0" autoPict="0">
                <anchor moveWithCells="1">
                  <from>
                    <xdr:col>6</xdr:col>
                    <xdr:colOff>990600</xdr:colOff>
                    <xdr:row>1</xdr:row>
                    <xdr:rowOff>38100</xdr:rowOff>
                  </from>
                  <to>
                    <xdr:col>7</xdr:col>
                    <xdr:colOff>0</xdr:colOff>
                    <xdr:row>1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1C8F5-C8D9-462B-8F73-37B6B78D443C}">
  <sheetPr codeName="Sheet9">
    <pageSetUpPr fitToPage="1"/>
  </sheetPr>
  <dimension ref="A1:BF40"/>
  <sheetViews>
    <sheetView topLeftCell="A2" zoomScale="90" zoomScaleNormal="90" workbookViewId="0">
      <selection activeCell="H5" sqref="H5:AW24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181" t="s">
        <v>182</v>
      </c>
      <c r="B1" s="181"/>
      <c r="C1" s="225"/>
      <c r="D1" s="48"/>
      <c r="E1" s="34" t="s">
        <v>0</v>
      </c>
      <c r="F1" s="191"/>
      <c r="G1" s="191"/>
      <c r="H1" s="192"/>
      <c r="I1" s="176" t="s">
        <v>105</v>
      </c>
      <c r="J1" s="177"/>
      <c r="K1" s="177"/>
      <c r="L1" s="177"/>
      <c r="M1" s="177"/>
      <c r="N1" s="177"/>
      <c r="O1" s="177" t="str">
        <f>CONCATENATE("Match ",'Club and ADMIN lookup'!$H$2,"   MCAA LGE.      DIV")</f>
        <v>Match 1   MCAA LGE.      DIV</v>
      </c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>
        <f>'Club and ADMIN lookup'!$H$1</f>
        <v>1</v>
      </c>
      <c r="AA1" s="177"/>
      <c r="AB1" s="177"/>
      <c r="AC1" s="177"/>
      <c r="AD1" s="177"/>
      <c r="AE1" s="177"/>
      <c r="AF1" s="193"/>
      <c r="AG1" s="176" t="s">
        <v>54</v>
      </c>
      <c r="AH1" s="177"/>
      <c r="AI1" s="177"/>
      <c r="AJ1" s="177" t="str">
        <f>'Club and ADMIN lookup'!$J$1</f>
        <v>Burton</v>
      </c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93"/>
      <c r="AY1" s="176" t="s">
        <v>55</v>
      </c>
      <c r="AZ1" s="177"/>
      <c r="BA1" s="194">
        <f>'Club and ADMIN lookup'!$J$2</f>
        <v>46158</v>
      </c>
      <c r="BB1" s="193"/>
    </row>
    <row r="2" spans="1:58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</row>
    <row r="3" spans="1:58" ht="15" customHeight="1">
      <c r="A3" s="176" t="s">
        <v>107</v>
      </c>
      <c r="B3" s="177"/>
      <c r="C3" s="39">
        <f>VLOOKUP(M3,'Club and ADMIN lookup'!$D$2:$F$18,VLOOKUP('Club and ADMIN lookup'!$H$1,'Club and ADMIN lookup'!$G$5:$H$9,2,FALSE),FALSE)</f>
        <v>0.64583333333333337</v>
      </c>
      <c r="D3" s="53"/>
      <c r="E3" s="34" t="s">
        <v>106</v>
      </c>
      <c r="F3" s="177"/>
      <c r="G3" s="177"/>
      <c r="H3" s="177"/>
      <c r="I3" s="193"/>
      <c r="J3" s="176" t="s">
        <v>56</v>
      </c>
      <c r="K3" s="177"/>
      <c r="L3" s="177"/>
      <c r="M3" s="220" t="s">
        <v>89</v>
      </c>
      <c r="N3" s="220"/>
      <c r="O3" s="220"/>
      <c r="P3" s="221"/>
      <c r="Q3" s="176" t="s">
        <v>108</v>
      </c>
      <c r="R3" s="177"/>
      <c r="S3" s="177"/>
      <c r="T3" s="177"/>
      <c r="U3" s="222" t="s">
        <v>202</v>
      </c>
      <c r="V3" s="222"/>
      <c r="W3" s="222"/>
      <c r="X3" s="223"/>
      <c r="Y3" s="33"/>
      <c r="Z3" s="33"/>
      <c r="AA3" s="33"/>
      <c r="AB3" s="33"/>
      <c r="AC3" s="33"/>
      <c r="AD3" s="176" t="s">
        <v>109</v>
      </c>
      <c r="AE3" s="177"/>
      <c r="AF3" s="177"/>
      <c r="AG3" s="177"/>
      <c r="AH3" s="177" t="s">
        <v>110</v>
      </c>
      <c r="AI3" s="177"/>
      <c r="AJ3" s="177"/>
      <c r="AK3" s="177"/>
      <c r="AL3" s="177"/>
      <c r="AM3" s="193"/>
      <c r="AN3" s="176" t="s">
        <v>111</v>
      </c>
      <c r="AO3" s="177"/>
      <c r="AP3" s="177"/>
      <c r="AQ3" s="177"/>
      <c r="AR3" s="177"/>
      <c r="AS3" s="177"/>
      <c r="AT3" s="177"/>
      <c r="AU3" s="177"/>
      <c r="AV3" s="177"/>
      <c r="AW3" s="193"/>
      <c r="AX3" s="33"/>
      <c r="AY3" s="176" t="s">
        <v>173</v>
      </c>
      <c r="AZ3" s="177"/>
      <c r="BA3" s="17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05" t="s">
        <v>48</v>
      </c>
      <c r="I4" s="206"/>
      <c r="J4" s="207"/>
      <c r="K4" s="205" t="s">
        <v>48</v>
      </c>
      <c r="L4" s="206"/>
      <c r="M4" s="207"/>
      <c r="N4" s="285" t="s">
        <v>48</v>
      </c>
      <c r="O4" s="286"/>
      <c r="P4" s="287"/>
      <c r="Q4" s="285" t="s">
        <v>48</v>
      </c>
      <c r="R4" s="286"/>
      <c r="S4" s="287"/>
      <c r="T4" s="285" t="s">
        <v>48</v>
      </c>
      <c r="U4" s="286"/>
      <c r="V4" s="287"/>
      <c r="W4" s="285" t="s">
        <v>48</v>
      </c>
      <c r="X4" s="286"/>
      <c r="Y4" s="287"/>
      <c r="Z4" s="285" t="s">
        <v>48</v>
      </c>
      <c r="AA4" s="286"/>
      <c r="AB4" s="287"/>
      <c r="AC4" s="285" t="s">
        <v>48</v>
      </c>
      <c r="AD4" s="286"/>
      <c r="AE4" s="287"/>
      <c r="AF4" s="285" t="s">
        <v>48</v>
      </c>
      <c r="AG4" s="286"/>
      <c r="AH4" s="287"/>
      <c r="AI4" s="285" t="s">
        <v>48</v>
      </c>
      <c r="AJ4" s="286"/>
      <c r="AK4" s="287"/>
      <c r="AL4" s="285" t="s">
        <v>48</v>
      </c>
      <c r="AM4" s="286"/>
      <c r="AN4" s="287"/>
      <c r="AO4" s="285" t="s">
        <v>48</v>
      </c>
      <c r="AP4" s="286"/>
      <c r="AQ4" s="287"/>
      <c r="AR4" s="285" t="s">
        <v>48</v>
      </c>
      <c r="AS4" s="286"/>
      <c r="AT4" s="287"/>
      <c r="AU4" s="285" t="s">
        <v>48</v>
      </c>
      <c r="AV4" s="286"/>
      <c r="AW4" s="287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182"/>
      <c r="G5" s="183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20" t="s">
        <v>43</v>
      </c>
      <c r="AY5" s="182"/>
      <c r="AZ5" s="208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182"/>
      <c r="G6" s="183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20" t="s">
        <v>43</v>
      </c>
      <c r="AY6" s="182"/>
      <c r="AZ6" s="208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182"/>
      <c r="G7" s="183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20" t="s">
        <v>43</v>
      </c>
      <c r="AY7" s="182"/>
      <c r="AZ7" s="208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182"/>
      <c r="G8" s="183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20" t="s">
        <v>43</v>
      </c>
      <c r="AY8" s="182"/>
      <c r="AZ8" s="208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182"/>
      <c r="G9" s="183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20" t="s">
        <v>43</v>
      </c>
      <c r="AY9" s="182"/>
      <c r="AZ9" s="208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182"/>
      <c r="G10" s="183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20" t="s">
        <v>43</v>
      </c>
      <c r="AY10" s="182"/>
      <c r="AZ10" s="208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182"/>
      <c r="G11" s="183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20" t="s">
        <v>43</v>
      </c>
      <c r="AY11" s="182"/>
      <c r="AZ11" s="208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182"/>
      <c r="G12" s="183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20" t="s">
        <v>43</v>
      </c>
      <c r="AY12" s="182"/>
      <c r="AZ12" s="208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182"/>
      <c r="G13" s="183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20" t="s">
        <v>43</v>
      </c>
      <c r="AY13" s="182"/>
      <c r="AZ13" s="208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182"/>
      <c r="G14" s="183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20" t="s">
        <v>43</v>
      </c>
      <c r="AY14" s="182"/>
      <c r="AZ14" s="208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182"/>
      <c r="G15" s="183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20" t="s">
        <v>43</v>
      </c>
      <c r="AY15" s="182"/>
      <c r="AZ15" s="208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182"/>
      <c r="G16" s="183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20" t="s">
        <v>43</v>
      </c>
      <c r="AY16" s="182"/>
      <c r="AZ16" s="208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182"/>
      <c r="G17" s="183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20" t="s">
        <v>43</v>
      </c>
      <c r="AY17" s="182"/>
      <c r="AZ17" s="208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182"/>
      <c r="G18" s="183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20" t="s">
        <v>43</v>
      </c>
      <c r="AY18" s="182"/>
      <c r="AZ18" s="208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182"/>
      <c r="G19" s="183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20" t="s">
        <v>43</v>
      </c>
      <c r="AY19" s="182"/>
      <c r="AZ19" s="208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182"/>
      <c r="G20" s="183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20" t="s">
        <v>43</v>
      </c>
      <c r="AY20" s="182"/>
      <c r="AZ20" s="208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182"/>
      <c r="G21" s="183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20" t="s">
        <v>43</v>
      </c>
      <c r="AY21" s="182"/>
      <c r="AZ21" s="208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182"/>
      <c r="G22" s="183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20" t="s">
        <v>43</v>
      </c>
      <c r="AY22" s="182"/>
      <c r="AZ22" s="208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182"/>
      <c r="G23" s="183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20" t="s">
        <v>43</v>
      </c>
      <c r="AY23" s="182"/>
      <c r="AZ23" s="208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182"/>
      <c r="G24" s="183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20" t="s">
        <v>43</v>
      </c>
      <c r="AY24" s="182"/>
      <c r="AZ24" s="208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228" t="s">
        <v>74</v>
      </c>
      <c r="D25" s="228"/>
      <c r="E25" s="228"/>
      <c r="F25" s="228"/>
      <c r="G25" s="16"/>
      <c r="H25" s="148"/>
      <c r="I25" s="148"/>
      <c r="J25" s="162"/>
      <c r="K25" s="162"/>
      <c r="L25" s="187" t="s">
        <v>75</v>
      </c>
      <c r="M25" s="187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228"/>
      <c r="AJ25" s="16"/>
      <c r="AK25" s="16"/>
      <c r="AL25" s="16"/>
      <c r="AM25" s="16"/>
      <c r="AN25" s="16"/>
      <c r="AO25" s="17"/>
      <c r="AP25" s="17"/>
      <c r="AQ25" s="17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84" t="s">
        <v>16</v>
      </c>
      <c r="D26" s="186"/>
      <c r="E26" s="15" t="s">
        <v>17</v>
      </c>
      <c r="F26" s="184" t="s">
        <v>18</v>
      </c>
      <c r="G26" s="185"/>
      <c r="H26" s="185"/>
      <c r="I26" s="186"/>
      <c r="J26" s="209"/>
      <c r="K26" s="211"/>
      <c r="L26" s="184" t="s">
        <v>14</v>
      </c>
      <c r="M26" s="185"/>
      <c r="N26" s="186"/>
      <c r="O26" s="184" t="s">
        <v>15</v>
      </c>
      <c r="P26" s="185"/>
      <c r="Q26" s="186"/>
      <c r="R26" s="184" t="s">
        <v>16</v>
      </c>
      <c r="S26" s="185"/>
      <c r="T26" s="185"/>
      <c r="U26" s="185"/>
      <c r="V26" s="185"/>
      <c r="W26" s="185"/>
      <c r="X26" s="185"/>
      <c r="Y26" s="185"/>
      <c r="Z26" s="185"/>
      <c r="AA26" s="185"/>
      <c r="AB26" s="186"/>
      <c r="AC26" s="184" t="s">
        <v>17</v>
      </c>
      <c r="AD26" s="185"/>
      <c r="AE26" s="185"/>
      <c r="AF26" s="185"/>
      <c r="AG26" s="185"/>
      <c r="AH26" s="185"/>
      <c r="AI26" s="186"/>
      <c r="AJ26" s="184" t="s">
        <v>18</v>
      </c>
      <c r="AK26" s="185"/>
      <c r="AL26" s="185"/>
      <c r="AM26" s="185"/>
      <c r="AN26" s="186"/>
      <c r="AO26" s="209"/>
      <c r="AP26" s="210"/>
      <c r="AQ26" s="211"/>
      <c r="AR26" s="199" t="s">
        <v>19</v>
      </c>
      <c r="AS26" s="200"/>
      <c r="AT26" s="200"/>
      <c r="AU26" s="200"/>
      <c r="AV26" s="200"/>
      <c r="AW26" s="200"/>
      <c r="AX26" s="200"/>
      <c r="AY26" s="200"/>
      <c r="AZ26" s="200"/>
      <c r="BA26" s="200"/>
      <c r="BB26" s="201"/>
    </row>
    <row r="27" spans="1:58" ht="15" customHeight="1">
      <c r="A27" s="15" t="s">
        <v>42</v>
      </c>
      <c r="B27" s="14"/>
      <c r="C27" s="226"/>
      <c r="D27" s="227"/>
      <c r="E27" s="14"/>
      <c r="F27" s="196" t="s">
        <v>34</v>
      </c>
      <c r="G27" s="197"/>
      <c r="H27" s="197"/>
      <c r="I27" s="198"/>
      <c r="J27" s="209"/>
      <c r="K27" s="211"/>
      <c r="L27" s="184" t="s">
        <v>65</v>
      </c>
      <c r="M27" s="185"/>
      <c r="N27" s="186"/>
      <c r="O27" s="188"/>
      <c r="P27" s="189"/>
      <c r="Q27" s="190"/>
      <c r="R27" s="188"/>
      <c r="S27" s="189"/>
      <c r="T27" s="189"/>
      <c r="U27" s="189"/>
      <c r="V27" s="189"/>
      <c r="W27" s="189"/>
      <c r="X27" s="189"/>
      <c r="Y27" s="189"/>
      <c r="Z27" s="189"/>
      <c r="AA27" s="189"/>
      <c r="AB27" s="190"/>
      <c r="AC27" s="188"/>
      <c r="AD27" s="189"/>
      <c r="AE27" s="189"/>
      <c r="AF27" s="189"/>
      <c r="AG27" s="189"/>
      <c r="AH27" s="189"/>
      <c r="AI27" s="190"/>
      <c r="AJ27" s="196" t="s">
        <v>34</v>
      </c>
      <c r="AK27" s="197"/>
      <c r="AL27" s="197"/>
      <c r="AM27" s="197"/>
      <c r="AN27" s="198"/>
      <c r="AO27" s="209"/>
      <c r="AP27" s="210"/>
      <c r="AQ27" s="211"/>
      <c r="AR27" s="202"/>
      <c r="AS27" s="203"/>
      <c r="AT27" s="203"/>
      <c r="AU27" s="203"/>
      <c r="AV27" s="203"/>
      <c r="AW27" s="203"/>
      <c r="AX27" s="203"/>
      <c r="AY27" s="203"/>
      <c r="AZ27" s="203"/>
      <c r="BA27" s="203"/>
      <c r="BB27" s="204"/>
    </row>
    <row r="28" spans="1:58" ht="14.25" customHeight="1">
      <c r="A28" s="15" t="s">
        <v>41</v>
      </c>
      <c r="B28" s="14"/>
      <c r="C28" s="226"/>
      <c r="D28" s="227"/>
      <c r="E28" s="14"/>
      <c r="F28" s="196" t="s">
        <v>34</v>
      </c>
      <c r="G28" s="197"/>
      <c r="H28" s="197"/>
      <c r="I28" s="198"/>
      <c r="J28" s="209"/>
      <c r="K28" s="211"/>
      <c r="L28" s="184" t="s">
        <v>66</v>
      </c>
      <c r="M28" s="185"/>
      <c r="N28" s="186"/>
      <c r="O28" s="188"/>
      <c r="P28" s="189"/>
      <c r="Q28" s="190"/>
      <c r="R28" s="188"/>
      <c r="S28" s="189"/>
      <c r="T28" s="189"/>
      <c r="U28" s="189"/>
      <c r="V28" s="189"/>
      <c r="W28" s="189"/>
      <c r="X28" s="189"/>
      <c r="Y28" s="189"/>
      <c r="Z28" s="189"/>
      <c r="AA28" s="189"/>
      <c r="AB28" s="190"/>
      <c r="AC28" s="188"/>
      <c r="AD28" s="189"/>
      <c r="AE28" s="189"/>
      <c r="AF28" s="189"/>
      <c r="AG28" s="189"/>
      <c r="AH28" s="189"/>
      <c r="AI28" s="190"/>
      <c r="AJ28" s="196" t="s">
        <v>34</v>
      </c>
      <c r="AK28" s="197"/>
      <c r="AL28" s="197"/>
      <c r="AM28" s="197"/>
      <c r="AN28" s="198"/>
      <c r="AO28" s="209"/>
      <c r="AP28" s="210"/>
      <c r="AQ28" s="211"/>
      <c r="AR28" s="214"/>
      <c r="AS28" s="215"/>
      <c r="AT28" s="215"/>
      <c r="AU28" s="215"/>
      <c r="AV28" s="215"/>
      <c r="AW28" s="215"/>
      <c r="AX28" s="215"/>
      <c r="AY28" s="215"/>
      <c r="AZ28" s="215"/>
      <c r="BA28" s="215"/>
      <c r="BB28" s="216"/>
    </row>
    <row r="29" spans="1:58" ht="15" customHeight="1">
      <c r="A29" s="15" t="s">
        <v>40</v>
      </c>
      <c r="B29" s="14"/>
      <c r="C29" s="226"/>
      <c r="D29" s="227"/>
      <c r="E29" s="14"/>
      <c r="F29" s="196" t="s">
        <v>34</v>
      </c>
      <c r="G29" s="197"/>
      <c r="H29" s="197"/>
      <c r="I29" s="198"/>
      <c r="J29" s="209"/>
      <c r="K29" s="211"/>
      <c r="L29" s="184" t="s">
        <v>67</v>
      </c>
      <c r="M29" s="185"/>
      <c r="N29" s="186"/>
      <c r="O29" s="188"/>
      <c r="P29" s="189"/>
      <c r="Q29" s="190"/>
      <c r="R29" s="188"/>
      <c r="S29" s="189"/>
      <c r="T29" s="189"/>
      <c r="U29" s="189"/>
      <c r="V29" s="189"/>
      <c r="W29" s="189"/>
      <c r="X29" s="189"/>
      <c r="Y29" s="189"/>
      <c r="Z29" s="189"/>
      <c r="AA29" s="189"/>
      <c r="AB29" s="190"/>
      <c r="AC29" s="188"/>
      <c r="AD29" s="189"/>
      <c r="AE29" s="189"/>
      <c r="AF29" s="189"/>
      <c r="AG29" s="189"/>
      <c r="AH29" s="189"/>
      <c r="AI29" s="190"/>
      <c r="AJ29" s="196" t="s">
        <v>34</v>
      </c>
      <c r="AK29" s="197"/>
      <c r="AL29" s="197"/>
      <c r="AM29" s="197"/>
      <c r="AN29" s="198"/>
      <c r="AO29" s="209"/>
      <c r="AP29" s="210"/>
      <c r="AQ29" s="211"/>
      <c r="AR29" s="217"/>
      <c r="AS29" s="218"/>
      <c r="AT29" s="218"/>
      <c r="AU29" s="218"/>
      <c r="AV29" s="218"/>
      <c r="AW29" s="218"/>
      <c r="AX29" s="218"/>
      <c r="AY29" s="218"/>
      <c r="AZ29" s="218"/>
      <c r="BA29" s="218"/>
      <c r="BB29" s="219"/>
    </row>
    <row r="30" spans="1:58" ht="14.25" customHeight="1">
      <c r="A30" s="15" t="s">
        <v>39</v>
      </c>
      <c r="B30" s="14"/>
      <c r="C30" s="226"/>
      <c r="D30" s="227"/>
      <c r="E30" s="14"/>
      <c r="F30" s="196" t="s">
        <v>34</v>
      </c>
      <c r="G30" s="197"/>
      <c r="H30" s="197"/>
      <c r="I30" s="198"/>
      <c r="J30" s="209"/>
      <c r="K30" s="211"/>
      <c r="L30" s="184" t="s">
        <v>68</v>
      </c>
      <c r="M30" s="185"/>
      <c r="N30" s="186"/>
      <c r="O30" s="188"/>
      <c r="P30" s="189"/>
      <c r="Q30" s="190"/>
      <c r="R30" s="188"/>
      <c r="S30" s="189"/>
      <c r="T30" s="189"/>
      <c r="U30" s="189"/>
      <c r="V30" s="189"/>
      <c r="W30" s="189"/>
      <c r="X30" s="189"/>
      <c r="Y30" s="189"/>
      <c r="Z30" s="189"/>
      <c r="AA30" s="189"/>
      <c r="AB30" s="190"/>
      <c r="AC30" s="188"/>
      <c r="AD30" s="189"/>
      <c r="AE30" s="189"/>
      <c r="AF30" s="189"/>
      <c r="AG30" s="189"/>
      <c r="AH30" s="189"/>
      <c r="AI30" s="190"/>
      <c r="AJ30" s="196" t="s">
        <v>34</v>
      </c>
      <c r="AK30" s="197"/>
      <c r="AL30" s="197"/>
      <c r="AM30" s="197"/>
      <c r="AN30" s="198"/>
      <c r="AO30" s="209"/>
      <c r="AP30" s="210"/>
      <c r="AQ30" s="211"/>
      <c r="AR30" s="214"/>
      <c r="AS30" s="215"/>
      <c r="AT30" s="215"/>
      <c r="AU30" s="215"/>
      <c r="AV30" s="215"/>
      <c r="AW30" s="215"/>
      <c r="AX30" s="215"/>
      <c r="AY30" s="215"/>
      <c r="AZ30" s="215"/>
      <c r="BA30" s="215"/>
      <c r="BB30" s="216"/>
    </row>
    <row r="31" spans="1:58" ht="15.9" customHeight="1">
      <c r="A31" s="15" t="s">
        <v>38</v>
      </c>
      <c r="B31" s="14"/>
      <c r="C31" s="226"/>
      <c r="D31" s="227"/>
      <c r="E31" s="14"/>
      <c r="F31" s="196" t="s">
        <v>34</v>
      </c>
      <c r="G31" s="197"/>
      <c r="H31" s="197"/>
      <c r="I31" s="198"/>
      <c r="J31" s="209"/>
      <c r="K31" s="211"/>
      <c r="L31" s="184" t="s">
        <v>69</v>
      </c>
      <c r="M31" s="185"/>
      <c r="N31" s="186"/>
      <c r="O31" s="188"/>
      <c r="P31" s="189"/>
      <c r="Q31" s="190"/>
      <c r="R31" s="188"/>
      <c r="S31" s="189"/>
      <c r="T31" s="189"/>
      <c r="U31" s="189"/>
      <c r="V31" s="189"/>
      <c r="W31" s="189"/>
      <c r="X31" s="189"/>
      <c r="Y31" s="189"/>
      <c r="Z31" s="189"/>
      <c r="AA31" s="189"/>
      <c r="AB31" s="190"/>
      <c r="AC31" s="188"/>
      <c r="AD31" s="189"/>
      <c r="AE31" s="189"/>
      <c r="AF31" s="189"/>
      <c r="AG31" s="189"/>
      <c r="AH31" s="189"/>
      <c r="AI31" s="190"/>
      <c r="AJ31" s="196" t="s">
        <v>34</v>
      </c>
      <c r="AK31" s="197"/>
      <c r="AL31" s="197"/>
      <c r="AM31" s="197"/>
      <c r="AN31" s="198"/>
      <c r="AO31" s="209"/>
      <c r="AP31" s="210"/>
      <c r="AQ31" s="211"/>
      <c r="AR31" s="217"/>
      <c r="AS31" s="218"/>
      <c r="AT31" s="218"/>
      <c r="AU31" s="218"/>
      <c r="AV31" s="218"/>
      <c r="AW31" s="218"/>
      <c r="AX31" s="218"/>
      <c r="AY31" s="218"/>
      <c r="AZ31" s="218"/>
      <c r="BA31" s="218"/>
      <c r="BB31" s="219"/>
    </row>
    <row r="32" spans="1:58" ht="15" customHeight="1">
      <c r="A32" s="15" t="s">
        <v>37</v>
      </c>
      <c r="B32" s="14"/>
      <c r="C32" s="226"/>
      <c r="D32" s="227"/>
      <c r="E32" s="14"/>
      <c r="F32" s="196" t="s">
        <v>34</v>
      </c>
      <c r="G32" s="197"/>
      <c r="H32" s="197"/>
      <c r="I32" s="198"/>
      <c r="J32" s="209"/>
      <c r="K32" s="211"/>
      <c r="L32" s="184" t="s">
        <v>70</v>
      </c>
      <c r="M32" s="185"/>
      <c r="N32" s="186"/>
      <c r="O32" s="188"/>
      <c r="P32" s="189"/>
      <c r="Q32" s="190"/>
      <c r="R32" s="188"/>
      <c r="S32" s="189"/>
      <c r="T32" s="189"/>
      <c r="U32" s="189"/>
      <c r="V32" s="189"/>
      <c r="W32" s="189"/>
      <c r="X32" s="189"/>
      <c r="Y32" s="189"/>
      <c r="Z32" s="189"/>
      <c r="AA32" s="189"/>
      <c r="AB32" s="190"/>
      <c r="AC32" s="188"/>
      <c r="AD32" s="189"/>
      <c r="AE32" s="189"/>
      <c r="AF32" s="189"/>
      <c r="AG32" s="189"/>
      <c r="AH32" s="189"/>
      <c r="AI32" s="190"/>
      <c r="AJ32" s="196" t="s">
        <v>34</v>
      </c>
      <c r="AK32" s="197"/>
      <c r="AL32" s="197"/>
      <c r="AM32" s="197"/>
      <c r="AN32" s="198"/>
      <c r="AO32" s="209"/>
      <c r="AP32" s="210"/>
      <c r="AQ32" s="211"/>
      <c r="AR32" s="199" t="s">
        <v>26</v>
      </c>
      <c r="AS32" s="200"/>
      <c r="AT32" s="200"/>
      <c r="AU32" s="200"/>
      <c r="AV32" s="200"/>
      <c r="AW32" s="200"/>
      <c r="AX32" s="200"/>
      <c r="AY32" s="200"/>
      <c r="AZ32" s="200"/>
      <c r="BA32" s="200"/>
      <c r="BB32" s="201"/>
    </row>
    <row r="33" spans="1:54" ht="14.25" customHeight="1">
      <c r="A33" s="15" t="s">
        <v>36</v>
      </c>
      <c r="B33" s="14"/>
      <c r="C33" s="226"/>
      <c r="D33" s="227"/>
      <c r="E33" s="14"/>
      <c r="F33" s="196" t="s">
        <v>34</v>
      </c>
      <c r="G33" s="197"/>
      <c r="H33" s="197"/>
      <c r="I33" s="198"/>
      <c r="J33" s="209"/>
      <c r="K33" s="211"/>
      <c r="L33" s="184" t="s">
        <v>71</v>
      </c>
      <c r="M33" s="185"/>
      <c r="N33" s="186"/>
      <c r="O33" s="188"/>
      <c r="P33" s="189"/>
      <c r="Q33" s="190"/>
      <c r="R33" s="188"/>
      <c r="S33" s="189"/>
      <c r="T33" s="189"/>
      <c r="U33" s="189"/>
      <c r="V33" s="189"/>
      <c r="W33" s="189"/>
      <c r="X33" s="189"/>
      <c r="Y33" s="189"/>
      <c r="Z33" s="189"/>
      <c r="AA33" s="189"/>
      <c r="AB33" s="190"/>
      <c r="AC33" s="188"/>
      <c r="AD33" s="189"/>
      <c r="AE33" s="189"/>
      <c r="AF33" s="189"/>
      <c r="AG33" s="189"/>
      <c r="AH33" s="189"/>
      <c r="AI33" s="190"/>
      <c r="AJ33" s="196" t="s">
        <v>34</v>
      </c>
      <c r="AK33" s="197"/>
      <c r="AL33" s="197"/>
      <c r="AM33" s="197"/>
      <c r="AN33" s="198"/>
      <c r="AO33" s="209"/>
      <c r="AP33" s="210"/>
      <c r="AQ33" s="211"/>
      <c r="AR33" s="202"/>
      <c r="AS33" s="203"/>
      <c r="AT33" s="203"/>
      <c r="AU33" s="203"/>
      <c r="AV33" s="203"/>
      <c r="AW33" s="203"/>
      <c r="AX33" s="203"/>
      <c r="AY33" s="203"/>
      <c r="AZ33" s="203"/>
      <c r="BA33" s="203"/>
      <c r="BB33" s="204"/>
    </row>
    <row r="34" spans="1:54" ht="15" customHeight="1">
      <c r="A34" s="15" t="s">
        <v>35</v>
      </c>
      <c r="B34" s="14"/>
      <c r="C34" s="226"/>
      <c r="D34" s="227"/>
      <c r="E34" s="14"/>
      <c r="F34" s="196" t="s">
        <v>34</v>
      </c>
      <c r="G34" s="197"/>
      <c r="H34" s="197"/>
      <c r="I34" s="198"/>
      <c r="J34" s="209"/>
      <c r="K34" s="211"/>
      <c r="L34" s="184" t="s">
        <v>72</v>
      </c>
      <c r="M34" s="185"/>
      <c r="N34" s="186"/>
      <c r="O34" s="188"/>
      <c r="P34" s="189"/>
      <c r="Q34" s="190"/>
      <c r="R34" s="188"/>
      <c r="S34" s="189"/>
      <c r="T34" s="189"/>
      <c r="U34" s="189"/>
      <c r="V34" s="189"/>
      <c r="W34" s="189"/>
      <c r="X34" s="189"/>
      <c r="Y34" s="189"/>
      <c r="Z34" s="189"/>
      <c r="AA34" s="189"/>
      <c r="AB34" s="190"/>
      <c r="AC34" s="188"/>
      <c r="AD34" s="189"/>
      <c r="AE34" s="189"/>
      <c r="AF34" s="189"/>
      <c r="AG34" s="189"/>
      <c r="AH34" s="189"/>
      <c r="AI34" s="190"/>
      <c r="AJ34" s="196" t="s">
        <v>34</v>
      </c>
      <c r="AK34" s="197"/>
      <c r="AL34" s="197"/>
      <c r="AM34" s="197"/>
      <c r="AN34" s="198"/>
      <c r="AO34" s="212" t="s">
        <v>33</v>
      </c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</row>
    <row r="35" spans="1:54"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</row>
    <row r="36" spans="1:54">
      <c r="A36" s="15"/>
      <c r="B36" s="15"/>
      <c r="C36" s="15"/>
      <c r="D36" s="15"/>
      <c r="E36" s="15"/>
      <c r="F36" s="178"/>
      <c r="G36" s="178"/>
      <c r="H36" s="178"/>
      <c r="I36" s="179"/>
      <c r="J36" s="180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</row>
    <row r="37" spans="1:54" ht="15" customHeight="1">
      <c r="A37" s="15"/>
      <c r="B37" s="14"/>
      <c r="C37" s="14"/>
      <c r="D37" s="14"/>
      <c r="E37" s="14"/>
      <c r="F37" s="178"/>
      <c r="G37" s="178"/>
      <c r="H37" s="178"/>
      <c r="I37" s="179"/>
      <c r="J37" s="180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</row>
    <row r="38" spans="1:54" ht="15" customHeight="1">
      <c r="A38" s="15"/>
      <c r="B38" s="14"/>
      <c r="C38" s="14"/>
      <c r="D38" s="14"/>
      <c r="E38" s="14"/>
      <c r="F38" s="178"/>
      <c r="G38" s="178"/>
      <c r="H38" s="178"/>
      <c r="I38" s="179"/>
      <c r="J38" s="180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</row>
    <row r="39" spans="1:54" ht="15" customHeight="1">
      <c r="A39" s="15"/>
      <c r="B39" s="14"/>
      <c r="C39" s="14"/>
      <c r="D39" s="14"/>
      <c r="E39" s="14"/>
      <c r="F39" s="178"/>
      <c r="G39" s="178"/>
      <c r="H39" s="178"/>
      <c r="I39" s="179"/>
      <c r="J39" s="180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</row>
    <row r="40" spans="1:54" ht="15" customHeight="1">
      <c r="A40" s="15"/>
      <c r="B40" s="14"/>
      <c r="C40" s="14"/>
      <c r="D40" s="14"/>
      <c r="E40" s="14"/>
      <c r="F40" s="178"/>
      <c r="G40" s="178"/>
      <c r="H40" s="178"/>
      <c r="I40" s="179"/>
      <c r="J40" s="180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</row>
  </sheetData>
  <sheetProtection algorithmName="SHA-512" hashValue="qT7OTwYMxZ/7rxXCBbHsppniOY+1a3vFefDi8d3FFlDV7Dxfoz1WMTxK798CAmhIIXo8eL3HuCUX2SLfe8hwtg==" saltValue="MUFrNpF3D9hEy8zWkEF7zQ==" spinCount="100000" sheet="1" objects="1" scenarios="1"/>
  <mergeCells count="179"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AJ34:AN34"/>
    <mergeCell ref="AO34:BB34"/>
    <mergeCell ref="C35:AG35"/>
    <mergeCell ref="F36:I36"/>
    <mergeCell ref="J36:L36"/>
    <mergeCell ref="M36:O36"/>
    <mergeCell ref="P36:Z36"/>
    <mergeCell ref="AA36:AG36"/>
    <mergeCell ref="AH36:AL36"/>
    <mergeCell ref="C34:D34"/>
    <mergeCell ref="F34:I34"/>
    <mergeCell ref="L34:N34"/>
    <mergeCell ref="O34:Q34"/>
    <mergeCell ref="R34:AB34"/>
    <mergeCell ref="AC34:AI34"/>
    <mergeCell ref="AJ32:AN32"/>
    <mergeCell ref="AR32:BB33"/>
    <mergeCell ref="C33:D33"/>
    <mergeCell ref="F33:I33"/>
    <mergeCell ref="L33:N33"/>
    <mergeCell ref="O33:Q33"/>
    <mergeCell ref="R33:AB33"/>
    <mergeCell ref="AC33:AI33"/>
    <mergeCell ref="AJ33:AN33"/>
    <mergeCell ref="C32:D32"/>
    <mergeCell ref="F32:I32"/>
    <mergeCell ref="L32:N32"/>
    <mergeCell ref="O32:Q32"/>
    <mergeCell ref="R32:AB32"/>
    <mergeCell ref="AC32:AI32"/>
    <mergeCell ref="AJ30:AN30"/>
    <mergeCell ref="AR30:BB31"/>
    <mergeCell ref="C31:D31"/>
    <mergeCell ref="F31:I31"/>
    <mergeCell ref="L31:N31"/>
    <mergeCell ref="O31:Q31"/>
    <mergeCell ref="R31:AB31"/>
    <mergeCell ref="AC31:AI31"/>
    <mergeCell ref="AJ31:AN31"/>
    <mergeCell ref="C30:D30"/>
    <mergeCell ref="F30:I30"/>
    <mergeCell ref="L30:N30"/>
    <mergeCell ref="O30:Q30"/>
    <mergeCell ref="R30:AB30"/>
    <mergeCell ref="AC30:AI30"/>
    <mergeCell ref="AJ26:AN26"/>
    <mergeCell ref="AO26:AQ33"/>
    <mergeCell ref="AR26:BB27"/>
    <mergeCell ref="C27:D27"/>
    <mergeCell ref="F27:I27"/>
    <mergeCell ref="L27:N27"/>
    <mergeCell ref="O27:Q27"/>
    <mergeCell ref="R27:AB27"/>
    <mergeCell ref="AC27:AI27"/>
    <mergeCell ref="AJ27:AN27"/>
    <mergeCell ref="AR28:BB29"/>
    <mergeCell ref="C29:D29"/>
    <mergeCell ref="F29:I29"/>
    <mergeCell ref="L29:N29"/>
    <mergeCell ref="O29:Q29"/>
    <mergeCell ref="R29:AB29"/>
    <mergeCell ref="AC29:AI29"/>
    <mergeCell ref="AJ29:AN29"/>
    <mergeCell ref="F28:I28"/>
    <mergeCell ref="L28:N28"/>
    <mergeCell ref="O28:Q28"/>
    <mergeCell ref="R28:AB28"/>
    <mergeCell ref="AC28:AI28"/>
    <mergeCell ref="AJ28:AN28"/>
    <mergeCell ref="C25:F25"/>
    <mergeCell ref="L25:AI25"/>
    <mergeCell ref="C26:D26"/>
    <mergeCell ref="F26:I26"/>
    <mergeCell ref="J26:K34"/>
    <mergeCell ref="L26:N26"/>
    <mergeCell ref="O26:Q26"/>
    <mergeCell ref="R26:AB26"/>
    <mergeCell ref="AC26:AI26"/>
    <mergeCell ref="C28:D28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B6E398-F7D9-43DC-9B1D-049E3F43B39E}">
  <sheetPr codeName="Sheet10">
    <pageSetUpPr fitToPage="1"/>
  </sheetPr>
  <dimension ref="A1:BI40"/>
  <sheetViews>
    <sheetView topLeftCell="A4" zoomScaleNormal="10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>
        <f>'Club and ADMIN lookup'!$H$1</f>
        <v>1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0.60763888888888884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220" t="s">
        <v>90</v>
      </c>
      <c r="M3" s="220"/>
      <c r="N3" s="220"/>
      <c r="O3" s="221"/>
      <c r="P3" s="176" t="s">
        <v>108</v>
      </c>
      <c r="Q3" s="177"/>
      <c r="R3" s="177"/>
      <c r="S3" s="177"/>
      <c r="T3" s="222">
        <f>VLOOKUP(L3,'Club and ADMIN lookup'!$G$13:$H$19,2,FALSE)</f>
        <v>2.1</v>
      </c>
      <c r="U3" s="222"/>
      <c r="V3" s="222"/>
      <c r="W3" s="223"/>
      <c r="X3" s="33"/>
      <c r="Y3" s="33"/>
      <c r="Z3" s="33"/>
      <c r="AA3" s="33"/>
      <c r="AB3" s="33"/>
      <c r="AC3" s="176" t="s">
        <v>109</v>
      </c>
      <c r="AD3" s="177"/>
      <c r="AE3" s="177"/>
      <c r="AF3" s="177"/>
      <c r="AG3" s="177" t="s">
        <v>110</v>
      </c>
      <c r="AH3" s="177"/>
      <c r="AI3" s="222" t="str">
        <f>IF(BH3="MW","mixed",IF(BH3="M",VLOOKUP(BI3,'League and Div records'!A32:W52,BG3,FALSE),IF(BH3="W",VLOOKUP(BI3,'League and Div records'!A5:W26,BG3,FALSE),"err")))</f>
        <v>4.70
4.70
4.70</v>
      </c>
      <c r="AJ3" s="222"/>
      <c r="AK3" s="222"/>
      <c r="AL3" s="223"/>
      <c r="AM3" s="176" t="s">
        <v>111</v>
      </c>
      <c r="AN3" s="177"/>
      <c r="AO3" s="177"/>
      <c r="AP3" s="222">
        <f>IF(BH3="MW","mixed",IF(BH3="M",VLOOKUP(BI3,'League and Div records'!A32:W52,4,FALSE),IF(BH3="W",VLOOKUP(BI3,'League and Div records'!A5:W26,4,FALSE),"err")))</f>
        <v>5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52" t="str">
        <f>HLOOKUP(L3,'Club and ADMIN lookup'!$C$43:$R$44,2,FALSE)</f>
        <v>PV</v>
      </c>
      <c r="BG3" s="13">
        <f>VLOOKUP(Y1,'Club and ADMIN lookup'!T1:X5,5,FALSE)</f>
        <v>10</v>
      </c>
      <c r="BH3" s="13" t="str">
        <f>VLOOKUP(L3,'Club and ADMIN lookup'!$S$14:$U$30,2,FALSE)</f>
        <v>M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1</v>
      </c>
      <c r="C5" s="19"/>
      <c r="D5" s="21" t="str">
        <f>IF(B5="","",IF(B5&lt;0.1,"",VLOOKUP(B5,'Club and ADMIN lookup'!$A$2:$B$25,2,FALSE)))</f>
        <v>BRAT</v>
      </c>
      <c r="E5" s="182"/>
      <c r="F5" s="208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2</v>
      </c>
      <c r="C6" s="19"/>
      <c r="D6" s="21" t="str">
        <f>IF(B6="","",IF(B6&lt;0.1,"",VLOOKUP(B6,'Club and ADMIN lookup'!$A$2:$B$25,2,FALSE)))</f>
        <v>B&amp;W&amp;B</v>
      </c>
      <c r="E6" s="182"/>
      <c r="F6" s="208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3</v>
      </c>
      <c r="C7" s="19"/>
      <c r="D7" s="21" t="str">
        <f>IF(B7="","",IF(B7&lt;0.1,"",VLOOKUP(B7,'Club and ADMIN lookup'!$A$2:$B$25,2,FALSE)))</f>
        <v>Burt</v>
      </c>
      <c r="E7" s="182"/>
      <c r="F7" s="208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4</v>
      </c>
      <c r="C8" s="19"/>
      <c r="D8" s="21" t="str">
        <f>IF(B8="","",IF(B8&lt;0.1,"",VLOOKUP(B8,'Club and ADMIN lookup'!$A$2:$B$25,2,FALSE)))</f>
        <v>Hales</v>
      </c>
      <c r="E8" s="182"/>
      <c r="F8" s="208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5</v>
      </c>
      <c r="C9" s="19"/>
      <c r="D9" s="21" t="str">
        <f>IF(B9="","",IF(B9&lt;0.1,"",VLOOKUP(B9,'Club and ADMIN lookup'!$A$2:$B$25,2,FALSE)))</f>
        <v>Leam</v>
      </c>
      <c r="E9" s="182"/>
      <c r="F9" s="208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6</v>
      </c>
      <c r="C10" s="19"/>
      <c r="D10" s="21" t="str">
        <f>IF(B10="","",IF(B10&lt;0.1,"",VLOOKUP(B10,'Club and ADMIN lookup'!$A$2:$B$25,2,FALSE)))</f>
        <v>R&amp;N</v>
      </c>
      <c r="E10" s="182"/>
      <c r="F10" s="208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11</v>
      </c>
      <c r="C11" s="19"/>
      <c r="D11" s="21" t="str">
        <f>IF(B11="","",IF(B11&lt;0.1,"",VLOOKUP(B11,'Club and ADMIN lookup'!$A$2:$B$25,2,FALSE)))</f>
        <v>BRAT</v>
      </c>
      <c r="E11" s="182"/>
      <c r="F11" s="208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22</v>
      </c>
      <c r="C12" s="19"/>
      <c r="D12" s="21" t="str">
        <f>IF(B12="","",IF(B12&lt;0.1,"",VLOOKUP(B12,'Club and ADMIN lookup'!$A$2:$B$25,2,FALSE)))</f>
        <v>B&amp;W&amp;B</v>
      </c>
      <c r="E12" s="182"/>
      <c r="F12" s="208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33</v>
      </c>
      <c r="C13" s="19"/>
      <c r="D13" s="21" t="str">
        <f>IF(B13="","",IF(B13&lt;0.1,"",VLOOKUP(B13,'Club and ADMIN lookup'!$A$2:$B$25,2,FALSE)))</f>
        <v>Burt</v>
      </c>
      <c r="E13" s="182"/>
      <c r="F13" s="208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44</v>
      </c>
      <c r="C14" s="19"/>
      <c r="D14" s="21" t="str">
        <f>IF(B14="","",IF(B14&lt;0.1,"",VLOOKUP(B14,'Club and ADMIN lookup'!$A$2:$B$25,2,FALSE)))</f>
        <v>Hales</v>
      </c>
      <c r="E14" s="182"/>
      <c r="F14" s="208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55</v>
      </c>
      <c r="C15" s="19"/>
      <c r="D15" s="21" t="str">
        <f>IF(B15="","",IF(B15&lt;0.1,"",VLOOKUP(B15,'Club and ADMIN lookup'!$A$2:$B$25,2,FALSE)))</f>
        <v>Leam</v>
      </c>
      <c r="E15" s="182"/>
      <c r="F15" s="208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66</v>
      </c>
      <c r="C16" s="19"/>
      <c r="D16" s="21" t="str">
        <f>IF(B16="","",IF(B16&lt;0.1,"",VLOOKUP(B16,'Club and ADMIN lookup'!$A$2:$B$25,2,FALSE)))</f>
        <v>R&amp;N</v>
      </c>
      <c r="E16" s="182"/>
      <c r="F16" s="208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182"/>
      <c r="F17" s="208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182"/>
      <c r="F18" s="208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182"/>
      <c r="F19" s="208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182"/>
      <c r="F20" s="208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182"/>
      <c r="F21" s="208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182"/>
      <c r="F22" s="208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182"/>
      <c r="F23" s="208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182"/>
      <c r="F24" s="208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228" t="s">
        <v>63</v>
      </c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NKrriGazkY8UNDaPc9kTfHo5h2rE47WJoZkfx6JD+8QgCHvAreacqXOFpjX+/E4uzfYDY5AKKtXpzCSw+e1W0A==" saltValue="nrKilYeOFfX0rPskpzZ3Dw==" spinCount="100000" sheet="1" objects="1" scenarios="1"/>
  <mergeCells count="169"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C2067-18DB-4DB6-ABB9-66EFE202BE8B}">
  <sheetPr codeName="Sheet11">
    <pageSetUpPr fitToPage="1"/>
  </sheetPr>
  <dimension ref="A1:BI40"/>
  <sheetViews>
    <sheetView zoomScaleNormal="10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>
        <f>'Club and ADMIN lookup'!$H$1</f>
        <v>1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0.48958333333333331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220" t="s">
        <v>91</v>
      </c>
      <c r="M3" s="220"/>
      <c r="N3" s="220"/>
      <c r="O3" s="221"/>
      <c r="P3" s="176" t="s">
        <v>108</v>
      </c>
      <c r="Q3" s="177"/>
      <c r="R3" s="177"/>
      <c r="S3" s="177"/>
      <c r="T3" s="222">
        <f>VLOOKUP(L3,'Club and ADMIN lookup'!$G$13:$H$19,2,FALSE)</f>
        <v>1.7</v>
      </c>
      <c r="U3" s="222"/>
      <c r="V3" s="222"/>
      <c r="W3" s="223"/>
      <c r="X3" s="33"/>
      <c r="Y3" s="33"/>
      <c r="Z3" s="33"/>
      <c r="AA3" s="33"/>
      <c r="AB3" s="33"/>
      <c r="AC3" s="176" t="s">
        <v>109</v>
      </c>
      <c r="AD3" s="177"/>
      <c r="AE3" s="177"/>
      <c r="AF3" s="177"/>
      <c r="AG3" s="177" t="s">
        <v>110</v>
      </c>
      <c r="AH3" s="177"/>
      <c r="AI3" s="222">
        <f>IF(BH3="MW","mixed",IF(BH3="M",VLOOKUP(BI3,'League and Div records'!A32:W52,BG3,FALSE),IF(BH3="W",VLOOKUP(BI3,'League and Div records'!A5:W26,BG3,FALSE),"err")))</f>
        <v>4</v>
      </c>
      <c r="AJ3" s="222"/>
      <c r="AK3" s="222"/>
      <c r="AL3" s="223"/>
      <c r="AM3" s="176" t="s">
        <v>111</v>
      </c>
      <c r="AN3" s="177"/>
      <c r="AO3" s="177"/>
      <c r="AP3" s="222">
        <f>IF(BH3="MW","mixed",IF(BH3="M",VLOOKUP(BI3,'League and Div records'!A32:W52,4,FALSE),IF(BH3="W",VLOOKUP(BI3,'League and Div records'!A5:W26,4,FALSE),"err")))</f>
        <v>4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52" t="str">
        <f>HLOOKUP(L3,'Club and ADMIN lookup'!$C$43:$R$44,2,FALSE)</f>
        <v>PV</v>
      </c>
      <c r="BG3" s="13">
        <f>VLOOKUP(Y1,'Club and ADMIN lookup'!T1:X5,5,FALSE)</f>
        <v>10</v>
      </c>
      <c r="BH3" s="13" t="str">
        <f>VLOOKUP(L3,'Club and ADMIN lookup'!$S$14:$U$30,2,FALSE)</f>
        <v>W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1</v>
      </c>
      <c r="C5" s="19"/>
      <c r="D5" s="21" t="str">
        <f>IF(B5="","",IF(B5&lt;0.1,"",VLOOKUP(B5,'Club and ADMIN lookup'!$A$2:$B$25,2,FALSE)))</f>
        <v>BRAT</v>
      </c>
      <c r="E5" s="182"/>
      <c r="F5" s="208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2</v>
      </c>
      <c r="C6" s="19"/>
      <c r="D6" s="21" t="str">
        <f>IF(B6="","",IF(B6&lt;0.1,"",VLOOKUP(B6,'Club and ADMIN lookup'!$A$2:$B$25,2,FALSE)))</f>
        <v>B&amp;W&amp;B</v>
      </c>
      <c r="E6" s="182"/>
      <c r="F6" s="208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3</v>
      </c>
      <c r="C7" s="19"/>
      <c r="D7" s="21" t="str">
        <f>IF(B7="","",IF(B7&lt;0.1,"",VLOOKUP(B7,'Club and ADMIN lookup'!$A$2:$B$25,2,FALSE)))</f>
        <v>Burt</v>
      </c>
      <c r="E7" s="182"/>
      <c r="F7" s="208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4</v>
      </c>
      <c r="C8" s="19"/>
      <c r="D8" s="21" t="str">
        <f>IF(B8="","",IF(B8&lt;0.1,"",VLOOKUP(B8,'Club and ADMIN lookup'!$A$2:$B$25,2,FALSE)))</f>
        <v>Hales</v>
      </c>
      <c r="E8" s="182"/>
      <c r="F8" s="208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5</v>
      </c>
      <c r="C9" s="19"/>
      <c r="D9" s="21" t="str">
        <f>IF(B9="","",IF(B9&lt;0.1,"",VLOOKUP(B9,'Club and ADMIN lookup'!$A$2:$B$25,2,FALSE)))</f>
        <v>Leam</v>
      </c>
      <c r="E9" s="182"/>
      <c r="F9" s="208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6</v>
      </c>
      <c r="C10" s="19"/>
      <c r="D10" s="21" t="str">
        <f>IF(B10="","",IF(B10&lt;0.1,"",VLOOKUP(B10,'Club and ADMIN lookup'!$A$2:$B$25,2,FALSE)))</f>
        <v>R&amp;N</v>
      </c>
      <c r="E10" s="182"/>
      <c r="F10" s="208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11</v>
      </c>
      <c r="C11" s="19"/>
      <c r="D11" s="21" t="str">
        <f>IF(B11="","",IF(B11&lt;0.1,"",VLOOKUP(B11,'Club and ADMIN lookup'!$A$2:$B$25,2,FALSE)))</f>
        <v>BRAT</v>
      </c>
      <c r="E11" s="182"/>
      <c r="F11" s="208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22</v>
      </c>
      <c r="C12" s="19"/>
      <c r="D12" s="21" t="str">
        <f>IF(B12="","",IF(B12&lt;0.1,"",VLOOKUP(B12,'Club and ADMIN lookup'!$A$2:$B$25,2,FALSE)))</f>
        <v>B&amp;W&amp;B</v>
      </c>
      <c r="E12" s="182"/>
      <c r="F12" s="208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33</v>
      </c>
      <c r="C13" s="19"/>
      <c r="D13" s="21" t="str">
        <f>IF(B13="","",IF(B13&lt;0.1,"",VLOOKUP(B13,'Club and ADMIN lookup'!$A$2:$B$25,2,FALSE)))</f>
        <v>Burt</v>
      </c>
      <c r="E13" s="182"/>
      <c r="F13" s="208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44</v>
      </c>
      <c r="C14" s="19"/>
      <c r="D14" s="21" t="str">
        <f>IF(B14="","",IF(B14&lt;0.1,"",VLOOKUP(B14,'Club and ADMIN lookup'!$A$2:$B$25,2,FALSE)))</f>
        <v>Hales</v>
      </c>
      <c r="E14" s="182"/>
      <c r="F14" s="208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55</v>
      </c>
      <c r="C15" s="19"/>
      <c r="D15" s="21" t="str">
        <f>IF(B15="","",IF(B15&lt;0.1,"",VLOOKUP(B15,'Club and ADMIN lookup'!$A$2:$B$25,2,FALSE)))</f>
        <v>Leam</v>
      </c>
      <c r="E15" s="182"/>
      <c r="F15" s="208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66</v>
      </c>
      <c r="C16" s="19"/>
      <c r="D16" s="21" t="str">
        <f>IF(B16="","",IF(B16&lt;0.1,"",VLOOKUP(B16,'Club and ADMIN lookup'!$A$2:$B$25,2,FALSE)))</f>
        <v>R&amp;N</v>
      </c>
      <c r="E16" s="182"/>
      <c r="F16" s="208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182"/>
      <c r="F17" s="208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182"/>
      <c r="F18" s="208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182"/>
      <c r="F19" s="208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182"/>
      <c r="F20" s="208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182"/>
      <c r="F21" s="208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182"/>
      <c r="F22" s="208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182"/>
      <c r="F23" s="208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182"/>
      <c r="F24" s="208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228" t="s">
        <v>63</v>
      </c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n05l44ZlbVb53sAVwHBhyzhgSvkC0ytmPWeTCfwW+sX0y5DSJWLtaLb5HnisRs1f+/Fv/0j/p8rtyqwAQTa9Wg==" saltValue="TNXTrjuT4GUhTUrTD1OY6w==" spinCount="100000" sheet="1" objects="1" scenarios="1"/>
  <mergeCells count="169"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D1935B-CCF4-4639-B6EF-040A86F80259}">
  <sheetPr codeName="Sheet12">
    <pageSetUpPr fitToPage="1"/>
  </sheetPr>
  <dimension ref="A1:BI40"/>
  <sheetViews>
    <sheetView zoomScaleNormal="100" workbookViewId="0">
      <selection activeCell="D10" sqref="D10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>
        <f>'Club and ADMIN lookup'!$H$1</f>
        <v>1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0.48958333333333331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177" t="s">
        <v>201</v>
      </c>
      <c r="M3" s="177"/>
      <c r="N3" s="177"/>
      <c r="O3" s="193"/>
      <c r="P3" s="176" t="s">
        <v>108</v>
      </c>
      <c r="Q3" s="177"/>
      <c r="R3" s="177"/>
      <c r="S3" s="177"/>
      <c r="T3" s="222" t="s">
        <v>199</v>
      </c>
      <c r="U3" s="222"/>
      <c r="V3" s="222">
        <f>VLOOKUP("PV Men",'Club and ADMIN lookup'!$G$13:$H$19,2,FALSE)</f>
        <v>2.1</v>
      </c>
      <c r="W3" s="223"/>
      <c r="X3" s="176" t="s">
        <v>200</v>
      </c>
      <c r="Y3" s="177"/>
      <c r="Z3" s="177"/>
      <c r="AA3" s="222">
        <f>VLOOKUP("PV Women",'Club and ADMIN lookup'!$G$13:$H$19,2,FALSE)</f>
        <v>1.7</v>
      </c>
      <c r="AB3" s="223"/>
      <c r="AC3" s="176" t="s">
        <v>109</v>
      </c>
      <c r="AD3" s="177"/>
      <c r="AE3" s="177"/>
      <c r="AF3" s="177"/>
      <c r="AG3" s="177" t="s">
        <v>110</v>
      </c>
      <c r="AH3" s="177"/>
      <c r="AI3" s="222" t="str">
        <f>IF(BH3="MW","mixed",IF(BH3="M",VLOOKUP(BI3,'League and Div records'!A32:W52,BG3,FALSE),IF(BH3="W",VLOOKUP(BI3,'League and Div records'!A5:W26,BG3,FALSE),"err")))</f>
        <v>mixed</v>
      </c>
      <c r="AJ3" s="222"/>
      <c r="AK3" s="222"/>
      <c r="AL3" s="223"/>
      <c r="AM3" s="176" t="s">
        <v>111</v>
      </c>
      <c r="AN3" s="177"/>
      <c r="AO3" s="177"/>
      <c r="AP3" s="222" t="str">
        <f>IF(BH3="MW","mixed",IF(BH3="M",VLOOKUP(BI3,'League and Div records'!A32:W52,4,FALSE),IF(BH3="W",VLOOKUP(BI3,'League and Div records'!A5:W26,4,FALSE),"err")))</f>
        <v>mixed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32" t="s">
        <v>160</v>
      </c>
      <c r="BG3" s="13">
        <f>VLOOKUP(Y1,'Club and ADMIN lookup'!T1:X5,5,FALSE)</f>
        <v>10</v>
      </c>
      <c r="BH3" s="13" t="str">
        <f>VLOOKUP(L3,'Club and ADMIN lookup'!$S$14:$U$30,2,FALSE)</f>
        <v>MW</v>
      </c>
      <c r="BI3" s="13" t="str">
        <f>VLOOKUP(L3,'Club and ADMIN lookup'!$S$14:$U$30,3,FALSE)</f>
        <v>PV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85" t="s">
        <v>48</v>
      </c>
      <c r="H4" s="286"/>
      <c r="I4" s="287"/>
      <c r="J4" s="285" t="s">
        <v>48</v>
      </c>
      <c r="K4" s="286"/>
      <c r="L4" s="287"/>
      <c r="M4" s="285" t="s">
        <v>48</v>
      </c>
      <c r="N4" s="286"/>
      <c r="O4" s="287"/>
      <c r="P4" s="285" t="s">
        <v>48</v>
      </c>
      <c r="Q4" s="286"/>
      <c r="R4" s="287"/>
      <c r="S4" s="285" t="s">
        <v>48</v>
      </c>
      <c r="T4" s="286"/>
      <c r="U4" s="287"/>
      <c r="V4" s="285" t="s">
        <v>48</v>
      </c>
      <c r="W4" s="286"/>
      <c r="X4" s="287"/>
      <c r="Y4" s="285" t="s">
        <v>48</v>
      </c>
      <c r="Z4" s="286"/>
      <c r="AA4" s="287"/>
      <c r="AB4" s="285" t="s">
        <v>48</v>
      </c>
      <c r="AC4" s="286"/>
      <c r="AD4" s="287"/>
      <c r="AE4" s="285" t="s">
        <v>48</v>
      </c>
      <c r="AF4" s="286"/>
      <c r="AG4" s="287"/>
      <c r="AH4" s="285" t="s">
        <v>48</v>
      </c>
      <c r="AI4" s="286"/>
      <c r="AJ4" s="287"/>
      <c r="AK4" s="285" t="s">
        <v>48</v>
      </c>
      <c r="AL4" s="286"/>
      <c r="AM4" s="287"/>
      <c r="AN4" s="285" t="s">
        <v>48</v>
      </c>
      <c r="AO4" s="286"/>
      <c r="AP4" s="287"/>
      <c r="AQ4" s="285" t="s">
        <v>48</v>
      </c>
      <c r="AR4" s="286"/>
      <c r="AS4" s="287"/>
      <c r="AT4" s="285" t="s">
        <v>48</v>
      </c>
      <c r="AU4" s="286"/>
      <c r="AV4" s="28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/>
      <c r="C5" s="19"/>
      <c r="D5" s="21"/>
      <c r="E5" s="182"/>
      <c r="F5" s="208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20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/>
      <c r="C6" s="19"/>
      <c r="D6" s="21"/>
      <c r="E6" s="182"/>
      <c r="F6" s="208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20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/>
      <c r="C7" s="19"/>
      <c r="D7" s="21"/>
      <c r="E7" s="182"/>
      <c r="F7" s="208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20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/>
      <c r="C8" s="19"/>
      <c r="D8" s="21"/>
      <c r="E8" s="182"/>
      <c r="F8" s="208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20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/>
      <c r="C9" s="19"/>
      <c r="D9" s="21"/>
      <c r="E9" s="182"/>
      <c r="F9" s="208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20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/>
      <c r="C10" s="19"/>
      <c r="D10" s="21"/>
      <c r="E10" s="182"/>
      <c r="F10" s="208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20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/>
      <c r="C11" s="19"/>
      <c r="D11" s="21"/>
      <c r="E11" s="182"/>
      <c r="F11" s="208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20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/>
      <c r="C12" s="19"/>
      <c r="D12" s="21"/>
      <c r="E12" s="182"/>
      <c r="F12" s="208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20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/>
      <c r="C13" s="19"/>
      <c r="D13" s="21"/>
      <c r="E13" s="182"/>
      <c r="F13" s="208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20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/>
      <c r="C14" s="19"/>
      <c r="D14" s="21"/>
      <c r="E14" s="182"/>
      <c r="F14" s="208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20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/>
      <c r="C15" s="19"/>
      <c r="D15" s="21"/>
      <c r="E15" s="182"/>
      <c r="F15" s="208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20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/>
      <c r="C16" s="19"/>
      <c r="D16" s="21"/>
      <c r="E16" s="182"/>
      <c r="F16" s="208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20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/>
      <c r="C17" s="19"/>
      <c r="D17" s="21"/>
      <c r="E17" s="182"/>
      <c r="F17" s="208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20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/>
      <c r="C18" s="19"/>
      <c r="D18" s="21"/>
      <c r="E18" s="182"/>
      <c r="F18" s="208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20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/>
      <c r="C19" s="19"/>
      <c r="D19" s="21"/>
      <c r="E19" s="182"/>
      <c r="F19" s="208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20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/>
      <c r="C20" s="19"/>
      <c r="D20" s="21"/>
      <c r="E20" s="182"/>
      <c r="F20" s="208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20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/>
      <c r="C21" s="19"/>
      <c r="D21" s="21"/>
      <c r="E21" s="182"/>
      <c r="F21" s="208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20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/>
      <c r="C22" s="19"/>
      <c r="D22" s="21"/>
      <c r="E22" s="182"/>
      <c r="F22" s="208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20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/>
      <c r="C23" s="19"/>
      <c r="D23" s="21"/>
      <c r="E23" s="182"/>
      <c r="F23" s="208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20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/>
      <c r="C24" s="19"/>
      <c r="D24" s="21"/>
      <c r="E24" s="182"/>
      <c r="F24" s="208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20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6"/>
      <c r="H25" s="16"/>
      <c r="I25" s="17"/>
      <c r="J25" s="17"/>
      <c r="K25" s="228" t="s">
        <v>63</v>
      </c>
      <c r="L25" s="228"/>
      <c r="M25" s="228"/>
      <c r="N25" s="228"/>
      <c r="O25" s="228"/>
      <c r="P25" s="228"/>
      <c r="Q25" s="228"/>
      <c r="R25" s="228"/>
      <c r="S25" s="228"/>
      <c r="T25" s="228"/>
      <c r="U25" s="228"/>
      <c r="V25" s="228"/>
      <c r="W25" s="228"/>
      <c r="X25" s="228"/>
      <c r="Y25" s="228"/>
      <c r="Z25" s="228"/>
      <c r="AA25" s="228"/>
      <c r="AB25" s="228"/>
      <c r="AC25" s="228"/>
      <c r="AD25" s="228"/>
      <c r="AE25" s="228"/>
      <c r="AF25" s="228"/>
      <c r="AG25" s="228"/>
      <c r="AH25" s="228"/>
      <c r="AI25" s="16"/>
      <c r="AJ25" s="16"/>
      <c r="AK25" s="16"/>
      <c r="AL25" s="16"/>
      <c r="AM25" s="16"/>
      <c r="AN25" s="17"/>
      <c r="AO25" s="17"/>
      <c r="AP25" s="17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bE4ldmECiP1a/sxzqR/1OBS1+x1EcdmnMjcA9gq4nh/ZgMIc6qcXRKfXzD1sU/SqitpOFLSY+pP3CcrZvXh1Vg==" saltValue="n7znqXALq0TGIAVxMa7fCQ==" spinCount="100000" sheet="1" objects="1" scenarios="1"/>
  <mergeCells count="172">
    <mergeCell ref="AB28:AH28"/>
    <mergeCell ref="K25:AH25"/>
    <mergeCell ref="K28:M28"/>
    <mergeCell ref="N28:P28"/>
    <mergeCell ref="Q28:AA28"/>
    <mergeCell ref="E22:F22"/>
    <mergeCell ref="E16:F16"/>
    <mergeCell ref="E10:F10"/>
    <mergeCell ref="AC3:AF3"/>
    <mergeCell ref="AG3:AH3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40:H40"/>
    <mergeCell ref="I40:K40"/>
    <mergeCell ref="L40:N40"/>
    <mergeCell ref="O40:Y40"/>
    <mergeCell ref="Z40:AF40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E37:H37"/>
    <mergeCell ref="I37:K37"/>
    <mergeCell ref="L37:N37"/>
    <mergeCell ref="O37:Y37"/>
    <mergeCell ref="Z37:AF37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Q30:BA31"/>
    <mergeCell ref="E31:H31"/>
    <mergeCell ref="K31:M31"/>
    <mergeCell ref="N31:P31"/>
    <mergeCell ref="Q31:AA31"/>
    <mergeCell ref="AB31:AH31"/>
    <mergeCell ref="AI31:AM31"/>
    <mergeCell ref="E30:H30"/>
    <mergeCell ref="K30:M30"/>
    <mergeCell ref="N30:P30"/>
    <mergeCell ref="Q30:AA30"/>
    <mergeCell ref="AB30:AH30"/>
    <mergeCell ref="AI30:AM30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E26:H26"/>
    <mergeCell ref="I26:J34"/>
    <mergeCell ref="K26:M26"/>
    <mergeCell ref="N26:P26"/>
    <mergeCell ref="Q26:AA26"/>
    <mergeCell ref="AB26:AH26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A1:C1"/>
    <mergeCell ref="E1:G1"/>
    <mergeCell ref="H1:M1"/>
    <mergeCell ref="N1:X1"/>
    <mergeCell ref="Y1:AE1"/>
    <mergeCell ref="AF1:AH1"/>
    <mergeCell ref="T3:U3"/>
    <mergeCell ref="V3:W3"/>
    <mergeCell ref="X3:Z3"/>
    <mergeCell ref="AA3:AB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728A2-552E-49D0-B7BF-0B0D4B3C24E3}">
  <sheetPr codeName="Sheet1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0.54166666666666663</v>
      </c>
      <c r="D3" s="49" t="s">
        <v>184</v>
      </c>
      <c r="E3" s="50" t="s">
        <v>56</v>
      </c>
      <c r="F3" s="276" t="s">
        <v>93</v>
      </c>
      <c r="G3" s="277"/>
      <c r="H3" s="46" t="s">
        <v>185</v>
      </c>
      <c r="I3" s="281">
        <f>VLOOKUP(F3,'Club and ADMIN lookup'!A76:F89,VLOOKUP(L1,'Club and ADMIN lookup'!A93:B97,2,FALSE),FALSE)</f>
        <v>6.2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7.41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7.41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LJ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LJ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chrGPmwaMVvtNXk8kBxUA6gZ8+lw7DwFIBR8PHOYIlawz5vtkEYAX71cSLeWi1hpgwl14Pebk91AwVoctHsOYA==" saltValue="YM2syCAhrSAJ6vomzazXDQ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8FCE88-39CC-4740-ACC4-4A77ACAB6725}">
  <sheetPr codeName="Sheet14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0.54166666666666663</v>
      </c>
      <c r="D3" s="39"/>
      <c r="E3" s="49" t="s">
        <v>184</v>
      </c>
      <c r="F3" s="50" t="s">
        <v>56</v>
      </c>
      <c r="G3" s="276" t="s">
        <v>93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LJ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827A5-34C3-474A-9341-39A154BF2B1D}">
  <sheetPr codeName="Sheet15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0.48958333333333331</v>
      </c>
      <c r="D3" s="49" t="s">
        <v>184</v>
      </c>
      <c r="E3" s="50" t="s">
        <v>56</v>
      </c>
      <c r="F3" s="276" t="s">
        <v>99</v>
      </c>
      <c r="G3" s="277"/>
      <c r="H3" s="46" t="s">
        <v>185</v>
      </c>
      <c r="I3" s="281">
        <f>VLOOKUP(F3,'Club and ADMIN lookup'!A76:F89,VLOOKUP(L1,'Club and ADMIN lookup'!A93:B97,2,FALSE),FALSE)</f>
        <v>5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6.14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6.26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LJ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LJ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tgyNsglMIEZacAKRTxZr0ia2HQaTwi1Xwxmc72IrxUb2/8+3X9ljQLj+XBSCn2KW6RFdxWIWkC923lCt8djA9Q==" saltValue="sWoT6nRZ0BoUwoOL4FyZyA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E415A-2E36-4292-8B47-49B81A5F1FE2}">
  <sheetPr codeName="Sheet16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0.48958333333333331</v>
      </c>
      <c r="D3" s="39"/>
      <c r="E3" s="49" t="s">
        <v>184</v>
      </c>
      <c r="F3" s="50" t="s">
        <v>56</v>
      </c>
      <c r="G3" s="276" t="s">
        <v>99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LJ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D1F914-FBAB-4357-8AF5-6DE9C0B45BA2}">
  <sheetPr codeName="Sheet17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0.65972222222222221</v>
      </c>
      <c r="D3" s="49" t="s">
        <v>184</v>
      </c>
      <c r="E3" s="50" t="s">
        <v>56</v>
      </c>
      <c r="F3" s="276" t="s">
        <v>94</v>
      </c>
      <c r="G3" s="277"/>
      <c r="H3" s="46" t="s">
        <v>185</v>
      </c>
      <c r="I3" s="281">
        <f>VLOOKUP(F3,'Club and ADMIN lookup'!A76:F89,VLOOKUP(L1,'Club and ADMIN lookup'!A93:B97,2,FALSE),FALSE)</f>
        <v>12.5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15.63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15.63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TJ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32FicbKZb20qvLRtdoDEePkZ6g7FAPRkappuZmXK17cAtpgUvhBRg6Yjko75TZVgwxetSEAbNRulzIpm07EsvA==" saltValue="YfYlumXyLjq22p2rmLxBxw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7CB92-92B2-47A7-A125-C50AC3A9033B}">
  <sheetPr codeName="Sheet18">
    <pageSetUpPr fitToPage="1"/>
  </sheetPr>
  <dimension ref="A1:AA41"/>
  <sheetViews>
    <sheetView zoomScaleNormal="100" workbookViewId="0">
      <selection activeCell="F4" sqref="F4:G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0.65972222222222221</v>
      </c>
      <c r="D3" s="39"/>
      <c r="E3" s="49" t="s">
        <v>184</v>
      </c>
      <c r="F3" s="50" t="s">
        <v>56</v>
      </c>
      <c r="G3" s="276" t="s">
        <v>94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E47E1-4DAE-4F96-9548-F91FB0C9BAFD}">
  <dimension ref="A1:AI52"/>
  <sheetViews>
    <sheetView zoomScale="80" zoomScaleNormal="80" workbookViewId="0"/>
  </sheetViews>
  <sheetFormatPr defaultRowHeight="13.2"/>
  <cols>
    <col min="1" max="1" width="10.88671875" customWidth="1"/>
    <col min="2" max="2" width="21.77734375" customWidth="1"/>
    <col min="3" max="3" width="25.33203125" customWidth="1"/>
    <col min="5" max="5" width="14.6640625" customWidth="1"/>
    <col min="7" max="7" width="11.33203125" customWidth="1"/>
    <col min="8" max="8" width="21.44140625" customWidth="1"/>
    <col min="9" max="9" width="23.44140625" customWidth="1"/>
    <col min="10" max="10" width="10.88671875" customWidth="1"/>
    <col min="11" max="11" width="14.6640625" customWidth="1"/>
    <col min="13" max="13" width="11.44140625" customWidth="1"/>
    <col min="14" max="14" width="19.77734375" customWidth="1"/>
    <col min="15" max="15" width="27.88671875" customWidth="1"/>
    <col min="16" max="16" width="10.88671875" customWidth="1"/>
    <col min="17" max="17" width="13" customWidth="1"/>
    <col min="19" max="19" width="11.77734375" customWidth="1"/>
    <col min="20" max="20" width="19.77734375" customWidth="1"/>
    <col min="21" max="21" width="28.88671875" customWidth="1"/>
    <col min="22" max="22" width="10.88671875" customWidth="1"/>
    <col min="23" max="23" width="13.6640625" customWidth="1"/>
    <col min="25" max="25" width="12.109375" customWidth="1"/>
    <col min="26" max="26" width="26.33203125" customWidth="1"/>
    <col min="27" max="27" width="29.21875" customWidth="1"/>
    <col min="28" max="28" width="16.33203125" customWidth="1"/>
    <col min="29" max="29" width="13.33203125" customWidth="1"/>
    <col min="31" max="31" width="10.88671875" customWidth="1"/>
    <col min="32" max="32" width="21.5546875" customWidth="1"/>
    <col min="33" max="33" width="27.6640625" customWidth="1"/>
    <col min="34" max="34" width="11.44140625" customWidth="1"/>
    <col min="35" max="35" width="14.33203125" customWidth="1"/>
  </cols>
  <sheetData>
    <row r="1" spans="1:35" ht="18">
      <c r="A1" s="67" t="s">
        <v>207</v>
      </c>
      <c r="B1" s="68"/>
      <c r="C1" s="68"/>
      <c r="D1" s="68"/>
      <c r="E1" s="68"/>
      <c r="F1" s="68"/>
      <c r="G1" s="69" t="s">
        <v>208</v>
      </c>
      <c r="H1" s="70"/>
      <c r="I1" s="70"/>
      <c r="J1" s="70"/>
      <c r="K1" s="70"/>
      <c r="L1" s="71"/>
      <c r="M1" s="69" t="s">
        <v>208</v>
      </c>
      <c r="N1" s="69"/>
      <c r="O1" s="69"/>
      <c r="P1" s="69"/>
      <c r="Q1" s="69"/>
      <c r="R1" s="71"/>
      <c r="S1" s="69" t="s">
        <v>208</v>
      </c>
      <c r="T1" s="69"/>
      <c r="U1" s="69"/>
      <c r="V1" s="69"/>
      <c r="W1" s="69"/>
      <c r="Y1" s="69" t="s">
        <v>208</v>
      </c>
      <c r="Z1" s="69"/>
      <c r="AA1" s="69"/>
      <c r="AB1" s="69"/>
      <c r="AC1" s="69"/>
      <c r="AD1" s="71"/>
      <c r="AE1" s="69" t="s">
        <v>208</v>
      </c>
      <c r="AF1" s="69"/>
      <c r="AG1" s="69"/>
      <c r="AH1" s="69"/>
      <c r="AI1" s="69"/>
    </row>
    <row r="2" spans="1:35" ht="18" customHeight="1">
      <c r="A2" s="68"/>
      <c r="B2" s="68"/>
      <c r="C2" s="68"/>
      <c r="D2" s="68"/>
      <c r="E2" s="68"/>
      <c r="F2" s="68"/>
      <c r="G2" s="69" t="s">
        <v>209</v>
      </c>
      <c r="H2" s="70"/>
      <c r="I2" s="70"/>
      <c r="J2" s="70"/>
      <c r="K2" s="70"/>
      <c r="L2" s="71"/>
      <c r="M2" s="69" t="s">
        <v>210</v>
      </c>
      <c r="N2" s="69"/>
      <c r="O2" s="69"/>
      <c r="P2" s="69"/>
      <c r="Q2" s="69"/>
      <c r="R2" s="71"/>
      <c r="S2" s="69" t="s">
        <v>211</v>
      </c>
      <c r="T2" s="69"/>
      <c r="U2" s="69"/>
      <c r="V2" s="69"/>
      <c r="W2" s="69"/>
      <c r="Y2" s="69" t="s">
        <v>393</v>
      </c>
      <c r="Z2" s="69"/>
      <c r="AA2" s="69"/>
      <c r="AB2" s="69"/>
      <c r="AC2" s="69"/>
      <c r="AD2" s="71"/>
      <c r="AE2" s="69" t="s">
        <v>394</v>
      </c>
      <c r="AF2" s="69"/>
      <c r="AG2" s="69"/>
      <c r="AH2" s="69"/>
      <c r="AI2" s="69"/>
    </row>
    <row r="3" spans="1:35" ht="18" thickBot="1">
      <c r="A3" s="72" t="s">
        <v>190</v>
      </c>
      <c r="B3" s="73"/>
      <c r="C3" s="73"/>
      <c r="D3" s="73"/>
      <c r="E3" s="73"/>
      <c r="F3" s="73"/>
      <c r="G3" s="74" t="s">
        <v>200</v>
      </c>
      <c r="H3" s="75"/>
      <c r="I3" s="75"/>
      <c r="J3" s="75"/>
      <c r="K3" s="75"/>
      <c r="L3" s="71"/>
      <c r="M3" s="74" t="s">
        <v>200</v>
      </c>
      <c r="N3" s="75"/>
      <c r="O3" s="75"/>
      <c r="P3" s="75"/>
      <c r="Q3" s="75"/>
      <c r="R3" s="71"/>
      <c r="S3" s="74" t="s">
        <v>200</v>
      </c>
      <c r="T3" s="75"/>
      <c r="U3" s="75"/>
      <c r="V3" s="75"/>
      <c r="W3" s="75"/>
      <c r="Y3" s="74" t="s">
        <v>200</v>
      </c>
      <c r="Z3" s="75"/>
      <c r="AA3" s="75"/>
      <c r="AB3" s="75"/>
      <c r="AC3" s="75"/>
      <c r="AD3" s="71"/>
      <c r="AE3" s="74" t="s">
        <v>200</v>
      </c>
      <c r="AF3" s="75"/>
      <c r="AG3" s="75"/>
      <c r="AH3" s="75"/>
      <c r="AI3" s="75"/>
    </row>
    <row r="4" spans="1:35" ht="15.6" thickBot="1">
      <c r="A4" s="76" t="s">
        <v>79</v>
      </c>
      <c r="B4" s="77" t="s">
        <v>30</v>
      </c>
      <c r="C4" s="77" t="s">
        <v>31</v>
      </c>
      <c r="D4" s="77" t="s">
        <v>212</v>
      </c>
      <c r="E4" s="77" t="s">
        <v>213</v>
      </c>
      <c r="F4" s="78"/>
      <c r="G4" s="79" t="s">
        <v>79</v>
      </c>
      <c r="H4" s="79" t="s">
        <v>30</v>
      </c>
      <c r="I4" s="79" t="s">
        <v>31</v>
      </c>
      <c r="J4" s="80" t="s">
        <v>212</v>
      </c>
      <c r="K4" s="79" t="s">
        <v>213</v>
      </c>
      <c r="L4" s="71"/>
      <c r="M4" s="79" t="s">
        <v>79</v>
      </c>
      <c r="N4" s="79" t="s">
        <v>30</v>
      </c>
      <c r="O4" s="79" t="s">
        <v>31</v>
      </c>
      <c r="P4" s="80" t="s">
        <v>212</v>
      </c>
      <c r="Q4" s="79" t="s">
        <v>213</v>
      </c>
      <c r="R4" s="71"/>
      <c r="S4" s="79" t="s">
        <v>79</v>
      </c>
      <c r="T4" s="79" t="s">
        <v>30</v>
      </c>
      <c r="U4" s="79" t="s">
        <v>31</v>
      </c>
      <c r="V4" s="80" t="s">
        <v>212</v>
      </c>
      <c r="W4" s="79" t="s">
        <v>213</v>
      </c>
      <c r="Y4" s="79" t="s">
        <v>79</v>
      </c>
      <c r="Z4" s="149" t="s">
        <v>30</v>
      </c>
      <c r="AA4" s="149" t="s">
        <v>31</v>
      </c>
      <c r="AB4" s="150" t="s">
        <v>212</v>
      </c>
      <c r="AC4" s="149" t="s">
        <v>213</v>
      </c>
      <c r="AD4" s="71"/>
      <c r="AE4" s="79" t="s">
        <v>79</v>
      </c>
      <c r="AF4" s="79" t="s">
        <v>30</v>
      </c>
      <c r="AG4" s="79" t="s">
        <v>31</v>
      </c>
      <c r="AH4" s="80" t="s">
        <v>212</v>
      </c>
      <c r="AI4" s="79" t="s">
        <v>213</v>
      </c>
    </row>
    <row r="5" spans="1:35" ht="40.049999999999997" customHeight="1" thickBot="1">
      <c r="A5" s="81">
        <v>100</v>
      </c>
      <c r="B5" s="82" t="s">
        <v>214</v>
      </c>
      <c r="C5" s="82" t="s">
        <v>135</v>
      </c>
      <c r="D5" s="83">
        <v>11.7</v>
      </c>
      <c r="E5" s="84">
        <v>40727</v>
      </c>
      <c r="F5" s="85"/>
      <c r="G5" s="81">
        <v>100</v>
      </c>
      <c r="H5" s="86" t="s">
        <v>214</v>
      </c>
      <c r="I5" s="86" t="s">
        <v>135</v>
      </c>
      <c r="J5" s="87">
        <v>11.7</v>
      </c>
      <c r="K5" s="88">
        <v>40727</v>
      </c>
      <c r="L5" s="71"/>
      <c r="M5" s="81">
        <v>100</v>
      </c>
      <c r="N5" s="86" t="s">
        <v>215</v>
      </c>
      <c r="O5" s="86" t="s">
        <v>148</v>
      </c>
      <c r="P5" s="87">
        <v>11.9</v>
      </c>
      <c r="Q5" s="88">
        <v>39634</v>
      </c>
      <c r="R5" s="71"/>
      <c r="S5" s="81">
        <v>100</v>
      </c>
      <c r="T5" s="86" t="s">
        <v>216</v>
      </c>
      <c r="U5" s="86" t="s">
        <v>217</v>
      </c>
      <c r="V5" s="87">
        <v>11.8</v>
      </c>
      <c r="W5" s="88">
        <v>42554</v>
      </c>
      <c r="Y5" s="81">
        <v>100</v>
      </c>
      <c r="Z5" s="151" t="s">
        <v>395</v>
      </c>
      <c r="AA5" s="152" t="s">
        <v>396</v>
      </c>
      <c r="AB5" s="98" t="s">
        <v>397</v>
      </c>
      <c r="AC5" s="100" t="s">
        <v>398</v>
      </c>
      <c r="AD5" s="71"/>
      <c r="AE5" s="81">
        <v>100</v>
      </c>
      <c r="AF5" s="86" t="s">
        <v>216</v>
      </c>
      <c r="AG5" s="86" t="s">
        <v>217</v>
      </c>
      <c r="AH5" s="87">
        <v>11.8</v>
      </c>
      <c r="AI5" s="88">
        <v>42554</v>
      </c>
    </row>
    <row r="6" spans="1:35" ht="19.95" customHeight="1" thickBot="1">
      <c r="A6" s="81">
        <v>200</v>
      </c>
      <c r="B6" s="82" t="s">
        <v>218</v>
      </c>
      <c r="C6" s="82" t="s">
        <v>219</v>
      </c>
      <c r="D6" s="83">
        <v>23.8</v>
      </c>
      <c r="E6" s="84">
        <v>39571</v>
      </c>
      <c r="F6" s="85"/>
      <c r="G6" s="81">
        <v>200</v>
      </c>
      <c r="H6" s="86" t="s">
        <v>218</v>
      </c>
      <c r="I6" s="86" t="s">
        <v>219</v>
      </c>
      <c r="J6" s="87">
        <v>23.8</v>
      </c>
      <c r="K6" s="88">
        <v>39571</v>
      </c>
      <c r="L6" s="71"/>
      <c r="M6" s="81">
        <v>200</v>
      </c>
      <c r="N6" s="86" t="s">
        <v>220</v>
      </c>
      <c r="O6" s="86" t="s">
        <v>221</v>
      </c>
      <c r="P6" s="87">
        <v>24.3</v>
      </c>
      <c r="Q6" s="88">
        <v>43681</v>
      </c>
      <c r="R6" s="71"/>
      <c r="S6" s="81">
        <v>200</v>
      </c>
      <c r="T6" s="86" t="s">
        <v>222</v>
      </c>
      <c r="U6" s="86" t="s">
        <v>223</v>
      </c>
      <c r="V6" s="87">
        <v>24.6</v>
      </c>
      <c r="W6" s="88">
        <v>42953</v>
      </c>
      <c r="Y6" s="81">
        <v>200</v>
      </c>
      <c r="Z6" s="114" t="s">
        <v>220</v>
      </c>
      <c r="AA6" s="114" t="s">
        <v>227</v>
      </c>
      <c r="AB6" s="115">
        <v>24.6</v>
      </c>
      <c r="AC6" s="116">
        <v>43226</v>
      </c>
      <c r="AD6" s="71"/>
      <c r="AE6" s="81">
        <v>200</v>
      </c>
      <c r="AF6" s="86" t="s">
        <v>222</v>
      </c>
      <c r="AG6" s="86" t="s">
        <v>223</v>
      </c>
      <c r="AH6" s="87">
        <v>24.6</v>
      </c>
      <c r="AI6" s="88">
        <v>42953</v>
      </c>
    </row>
    <row r="7" spans="1:35" ht="19.95" customHeight="1" thickBot="1">
      <c r="A7" s="81">
        <v>400</v>
      </c>
      <c r="B7" s="82" t="s">
        <v>218</v>
      </c>
      <c r="C7" s="82" t="s">
        <v>219</v>
      </c>
      <c r="D7" s="83">
        <v>52.9</v>
      </c>
      <c r="E7" s="84">
        <v>42890</v>
      </c>
      <c r="F7" s="85"/>
      <c r="G7" s="81">
        <v>400</v>
      </c>
      <c r="H7" s="86" t="s">
        <v>224</v>
      </c>
      <c r="I7" s="86" t="s">
        <v>135</v>
      </c>
      <c r="J7" s="87">
        <v>55.1</v>
      </c>
      <c r="K7" s="88">
        <v>40299</v>
      </c>
      <c r="L7" s="71"/>
      <c r="M7" s="81">
        <v>400</v>
      </c>
      <c r="N7" s="86" t="s">
        <v>218</v>
      </c>
      <c r="O7" s="86" t="s">
        <v>219</v>
      </c>
      <c r="P7" s="87">
        <v>52.9</v>
      </c>
      <c r="Q7" s="88">
        <v>42890</v>
      </c>
      <c r="R7" s="71"/>
      <c r="S7" s="81">
        <v>400</v>
      </c>
      <c r="T7" s="86" t="s">
        <v>225</v>
      </c>
      <c r="U7" s="86" t="s">
        <v>217</v>
      </c>
      <c r="V7" s="87">
        <v>56.2</v>
      </c>
      <c r="W7" s="88">
        <v>40391</v>
      </c>
      <c r="Y7" s="81">
        <v>400</v>
      </c>
      <c r="Z7" s="111" t="s">
        <v>399</v>
      </c>
      <c r="AA7" s="111" t="s">
        <v>227</v>
      </c>
      <c r="AB7" s="87">
        <v>55</v>
      </c>
      <c r="AC7" s="113">
        <v>40670</v>
      </c>
      <c r="AD7" s="71"/>
      <c r="AE7" s="81">
        <v>400</v>
      </c>
      <c r="AF7" s="86" t="s">
        <v>225</v>
      </c>
      <c r="AG7" s="86" t="s">
        <v>217</v>
      </c>
      <c r="AH7" s="87">
        <v>56.2</v>
      </c>
      <c r="AI7" s="88">
        <v>40391</v>
      </c>
    </row>
    <row r="8" spans="1:35" ht="40.049999999999997" customHeight="1" thickBot="1">
      <c r="A8" s="81">
        <v>800</v>
      </c>
      <c r="B8" s="82" t="s">
        <v>226</v>
      </c>
      <c r="C8" s="82" t="s">
        <v>227</v>
      </c>
      <c r="D8" s="89">
        <v>1.4421296296296298E-3</v>
      </c>
      <c r="E8" s="84">
        <v>41125</v>
      </c>
      <c r="F8" s="85"/>
      <c r="G8" s="81">
        <v>800</v>
      </c>
      <c r="H8" s="86" t="s">
        <v>228</v>
      </c>
      <c r="I8" s="86" t="s">
        <v>219</v>
      </c>
      <c r="J8" s="90">
        <v>1.4525462962962964E-3</v>
      </c>
      <c r="K8" s="88">
        <v>39606</v>
      </c>
      <c r="L8" s="71"/>
      <c r="M8" s="81">
        <v>800</v>
      </c>
      <c r="N8" s="86" t="s">
        <v>226</v>
      </c>
      <c r="O8" s="86" t="s">
        <v>227</v>
      </c>
      <c r="P8" s="90">
        <v>1.4421296296296298E-3</v>
      </c>
      <c r="Q8" s="88">
        <v>41125</v>
      </c>
      <c r="R8" s="71"/>
      <c r="S8" s="81">
        <v>800</v>
      </c>
      <c r="T8" s="86" t="s">
        <v>225</v>
      </c>
      <c r="U8" s="86" t="s">
        <v>217</v>
      </c>
      <c r="V8" s="91">
        <v>1.4502314814814814E-3</v>
      </c>
      <c r="W8" s="88">
        <v>40769</v>
      </c>
      <c r="Y8" s="81">
        <v>800</v>
      </c>
      <c r="Z8" s="97" t="s">
        <v>400</v>
      </c>
      <c r="AA8" s="97" t="s">
        <v>401</v>
      </c>
      <c r="AB8" s="90">
        <v>1.5138888888888891E-3</v>
      </c>
      <c r="AC8" s="100" t="s">
        <v>402</v>
      </c>
      <c r="AD8" s="71"/>
      <c r="AE8" s="81">
        <v>800</v>
      </c>
      <c r="AF8" s="86" t="s">
        <v>225</v>
      </c>
      <c r="AG8" s="86" t="s">
        <v>217</v>
      </c>
      <c r="AH8" s="91">
        <v>1.4502314814814814E-3</v>
      </c>
      <c r="AI8" s="88">
        <v>40769</v>
      </c>
    </row>
    <row r="9" spans="1:35" ht="19.95" customHeight="1" thickBot="1">
      <c r="A9" s="81">
        <v>1500</v>
      </c>
      <c r="B9" s="82" t="s">
        <v>228</v>
      </c>
      <c r="C9" s="82" t="s">
        <v>219</v>
      </c>
      <c r="D9" s="89">
        <v>2.9386574074074072E-3</v>
      </c>
      <c r="E9" s="84">
        <v>41496</v>
      </c>
      <c r="F9" s="85"/>
      <c r="G9" s="81">
        <v>1500</v>
      </c>
      <c r="H9" s="86" t="s">
        <v>228</v>
      </c>
      <c r="I9" s="86" t="s">
        <v>219</v>
      </c>
      <c r="J9" s="92">
        <v>2.9386574074074072E-3</v>
      </c>
      <c r="K9" s="88">
        <v>41496</v>
      </c>
      <c r="L9" s="71"/>
      <c r="M9" s="81">
        <v>1500</v>
      </c>
      <c r="N9" s="86" t="s">
        <v>228</v>
      </c>
      <c r="O9" s="86" t="s">
        <v>219</v>
      </c>
      <c r="P9" s="90">
        <v>2.9386574074074072E-3</v>
      </c>
      <c r="Q9" s="88">
        <v>41462</v>
      </c>
      <c r="R9" s="71"/>
      <c r="S9" s="81">
        <v>1500</v>
      </c>
      <c r="T9" s="86" t="s">
        <v>229</v>
      </c>
      <c r="U9" s="86" t="s">
        <v>230</v>
      </c>
      <c r="V9" s="91">
        <v>3.2094907407407402E-3</v>
      </c>
      <c r="W9" s="88">
        <v>39663</v>
      </c>
      <c r="Y9" s="81">
        <v>1500</v>
      </c>
      <c r="Z9" s="86" t="s">
        <v>231</v>
      </c>
      <c r="AA9" s="86" t="s">
        <v>219</v>
      </c>
      <c r="AB9" s="90">
        <v>3.1041666666666665E-3</v>
      </c>
      <c r="AC9" s="88">
        <v>43680</v>
      </c>
      <c r="AD9" s="71"/>
      <c r="AE9" s="81">
        <v>1500</v>
      </c>
      <c r="AF9" s="86" t="s">
        <v>229</v>
      </c>
      <c r="AG9" s="86" t="s">
        <v>230</v>
      </c>
      <c r="AH9" s="91">
        <v>3.2094907407407402E-3</v>
      </c>
      <c r="AI9" s="88">
        <v>39663</v>
      </c>
    </row>
    <row r="10" spans="1:35" ht="19.95" customHeight="1" thickBot="1">
      <c r="A10" s="81">
        <v>3000</v>
      </c>
      <c r="B10" s="82" t="s">
        <v>231</v>
      </c>
      <c r="C10" s="82" t="s">
        <v>136</v>
      </c>
      <c r="D10" s="89">
        <v>6.3057870370370368E-3</v>
      </c>
      <c r="E10" s="84">
        <v>44717</v>
      </c>
      <c r="F10" s="85"/>
      <c r="G10" s="81">
        <v>3000</v>
      </c>
      <c r="H10" s="86" t="s">
        <v>232</v>
      </c>
      <c r="I10" s="86" t="s">
        <v>233</v>
      </c>
      <c r="J10" s="90">
        <v>6.6215277777777783E-3</v>
      </c>
      <c r="K10" s="88">
        <v>39998</v>
      </c>
      <c r="L10" s="71"/>
      <c r="M10" s="81">
        <v>3000</v>
      </c>
      <c r="N10" s="86" t="s">
        <v>231</v>
      </c>
      <c r="O10" s="86" t="s">
        <v>136</v>
      </c>
      <c r="P10" s="91">
        <v>6.3057870370370368E-3</v>
      </c>
      <c r="Q10" s="88">
        <v>44717</v>
      </c>
      <c r="R10" s="71"/>
      <c r="S10" s="81">
        <v>3000</v>
      </c>
      <c r="T10" s="86" t="s">
        <v>229</v>
      </c>
      <c r="U10" s="86" t="s">
        <v>230</v>
      </c>
      <c r="V10" s="91">
        <v>6.8680555555555552E-3</v>
      </c>
      <c r="W10" s="88">
        <v>39935</v>
      </c>
      <c r="Y10" s="81">
        <v>3000</v>
      </c>
      <c r="Z10" s="86" t="s">
        <v>403</v>
      </c>
      <c r="AA10" s="86" t="s">
        <v>291</v>
      </c>
      <c r="AB10" s="90" t="s">
        <v>404</v>
      </c>
      <c r="AC10" s="88" t="s">
        <v>405</v>
      </c>
      <c r="AD10" s="71"/>
      <c r="AE10" s="81">
        <v>3000</v>
      </c>
      <c r="AF10" s="86" t="s">
        <v>229</v>
      </c>
      <c r="AG10" s="86" t="s">
        <v>230</v>
      </c>
      <c r="AH10" s="91">
        <v>6.8680555555555552E-3</v>
      </c>
      <c r="AI10" s="88">
        <v>39935</v>
      </c>
    </row>
    <row r="11" spans="1:35" ht="19.95" customHeight="1" thickBot="1">
      <c r="A11" s="81">
        <v>5000</v>
      </c>
      <c r="B11" s="82" t="s">
        <v>234</v>
      </c>
      <c r="C11" s="82" t="s">
        <v>235</v>
      </c>
      <c r="D11" s="89">
        <v>1.2173148148148148E-2</v>
      </c>
      <c r="E11" s="84">
        <v>44786</v>
      </c>
      <c r="F11" s="85"/>
      <c r="G11" s="81">
        <v>5000</v>
      </c>
      <c r="H11" s="86" t="s">
        <v>236</v>
      </c>
      <c r="I11" s="86" t="s">
        <v>237</v>
      </c>
      <c r="J11" s="92">
        <v>1.2626851851851853E-2</v>
      </c>
      <c r="K11" s="88">
        <v>44703</v>
      </c>
      <c r="L11" s="71"/>
      <c r="M11" s="81">
        <v>5000</v>
      </c>
      <c r="N11" s="86" t="s">
        <v>238</v>
      </c>
      <c r="O11" s="86" t="s">
        <v>137</v>
      </c>
      <c r="P11" s="91">
        <v>1.2035879629629631E-2</v>
      </c>
      <c r="Q11" s="88">
        <v>44703</v>
      </c>
      <c r="R11" s="71"/>
      <c r="S11" s="81">
        <v>5000</v>
      </c>
      <c r="T11" s="86" t="s">
        <v>239</v>
      </c>
      <c r="U11" s="86" t="s">
        <v>240</v>
      </c>
      <c r="V11" s="91">
        <v>1.4159722222222223E-2</v>
      </c>
      <c r="W11" s="88">
        <v>44703</v>
      </c>
      <c r="Y11" s="81">
        <v>5000</v>
      </c>
      <c r="Z11" s="86" t="s">
        <v>406</v>
      </c>
      <c r="AA11" s="86" t="s">
        <v>139</v>
      </c>
      <c r="AB11" s="91">
        <v>1.2489583333333335E-2</v>
      </c>
      <c r="AC11" s="88">
        <v>44703</v>
      </c>
      <c r="AD11" s="71"/>
      <c r="AE11" s="81">
        <v>5000</v>
      </c>
      <c r="AF11" s="86" t="s">
        <v>239</v>
      </c>
      <c r="AG11" s="86" t="s">
        <v>240</v>
      </c>
      <c r="AH11" s="91">
        <v>1.4159722222222223E-2</v>
      </c>
      <c r="AI11" s="88">
        <v>44703</v>
      </c>
    </row>
    <row r="12" spans="1:35" ht="19.95" customHeight="1" thickBot="1">
      <c r="A12" s="81" t="s">
        <v>152</v>
      </c>
      <c r="B12" s="82" t="s">
        <v>241</v>
      </c>
      <c r="C12" s="82" t="s">
        <v>139</v>
      </c>
      <c r="D12" s="89">
        <v>5.146990740740741E-3</v>
      </c>
      <c r="E12" s="84">
        <v>44703</v>
      </c>
      <c r="F12" s="85"/>
      <c r="G12" s="81" t="s">
        <v>152</v>
      </c>
      <c r="H12" s="86" t="s">
        <v>242</v>
      </c>
      <c r="I12" s="86" t="s">
        <v>144</v>
      </c>
      <c r="J12" s="91">
        <v>5.571412037037037E-3</v>
      </c>
      <c r="K12" s="88">
        <v>44703</v>
      </c>
      <c r="L12" s="71"/>
      <c r="M12" s="81" t="s">
        <v>152</v>
      </c>
      <c r="N12" s="86" t="s">
        <v>243</v>
      </c>
      <c r="O12" s="86" t="s">
        <v>136</v>
      </c>
      <c r="P12" s="91">
        <v>5.5891203703703702E-3</v>
      </c>
      <c r="Q12" s="88">
        <v>44759</v>
      </c>
      <c r="R12" s="71"/>
      <c r="S12" s="81" t="s">
        <v>152</v>
      </c>
      <c r="T12" s="86" t="s">
        <v>244</v>
      </c>
      <c r="U12" s="86" t="s">
        <v>133</v>
      </c>
      <c r="V12" s="91">
        <v>6.4039351851851844E-3</v>
      </c>
      <c r="W12" s="88">
        <v>44703</v>
      </c>
      <c r="Y12" s="81" t="s">
        <v>152</v>
      </c>
      <c r="Z12" s="86" t="s">
        <v>241</v>
      </c>
      <c r="AA12" s="86" t="s">
        <v>139</v>
      </c>
      <c r="AB12" s="91">
        <v>5.146990740740741E-3</v>
      </c>
      <c r="AC12" s="88">
        <v>44703</v>
      </c>
      <c r="AD12" s="71"/>
      <c r="AE12" s="81" t="s">
        <v>152</v>
      </c>
      <c r="AF12" s="86" t="s">
        <v>244</v>
      </c>
      <c r="AG12" s="86" t="s">
        <v>133</v>
      </c>
      <c r="AH12" s="91">
        <v>6.4039351851851844E-3</v>
      </c>
      <c r="AI12" s="88">
        <v>44703</v>
      </c>
    </row>
    <row r="13" spans="1:35" ht="19.95" customHeight="1" thickBot="1">
      <c r="A13" s="81" t="s">
        <v>153</v>
      </c>
      <c r="B13" s="82" t="s">
        <v>241</v>
      </c>
      <c r="C13" s="82" t="s">
        <v>139</v>
      </c>
      <c r="D13" s="89">
        <v>7.4930555555555549E-3</v>
      </c>
      <c r="E13" s="84">
        <v>44717</v>
      </c>
      <c r="F13" s="85"/>
      <c r="G13" s="81" t="s">
        <v>153</v>
      </c>
      <c r="H13" s="86" t="s">
        <v>245</v>
      </c>
      <c r="I13" s="86" t="s">
        <v>233</v>
      </c>
      <c r="J13" s="91">
        <v>8.4140046296296307E-3</v>
      </c>
      <c r="K13" s="88">
        <v>44786</v>
      </c>
      <c r="L13" s="71"/>
      <c r="M13" s="81" t="s">
        <v>153</v>
      </c>
      <c r="N13" s="93" t="s">
        <v>246</v>
      </c>
      <c r="O13" s="93" t="s">
        <v>235</v>
      </c>
      <c r="P13" s="94" t="s">
        <v>247</v>
      </c>
      <c r="Q13" s="95">
        <v>45542</v>
      </c>
      <c r="R13" s="71"/>
      <c r="S13" s="81" t="s">
        <v>153</v>
      </c>
      <c r="T13" s="86" t="s">
        <v>248</v>
      </c>
      <c r="U13" s="86" t="s">
        <v>146</v>
      </c>
      <c r="V13" s="91">
        <v>9.1898148148148139E-3</v>
      </c>
      <c r="W13" s="88">
        <v>44717</v>
      </c>
      <c r="Y13" s="81" t="s">
        <v>153</v>
      </c>
      <c r="Z13" s="93" t="s">
        <v>407</v>
      </c>
      <c r="AA13" s="93" t="s">
        <v>408</v>
      </c>
      <c r="AB13" s="153">
        <v>1.0318287037037037E-2</v>
      </c>
      <c r="AC13" s="95">
        <v>45116</v>
      </c>
      <c r="AD13" s="71"/>
      <c r="AE13" s="81" t="s">
        <v>153</v>
      </c>
      <c r="AF13" s="86" t="s">
        <v>248</v>
      </c>
      <c r="AG13" s="86" t="s">
        <v>146</v>
      </c>
      <c r="AH13" s="91">
        <v>9.1898148148148139E-3</v>
      </c>
      <c r="AI13" s="88">
        <v>44717</v>
      </c>
    </row>
    <row r="14" spans="1:35" ht="40.049999999999997" customHeight="1" thickBot="1">
      <c r="A14" s="81" t="s">
        <v>154</v>
      </c>
      <c r="B14" s="82" t="s">
        <v>249</v>
      </c>
      <c r="C14" s="82" t="s">
        <v>250</v>
      </c>
      <c r="D14" s="96">
        <v>13.6</v>
      </c>
      <c r="E14" s="84">
        <v>42861</v>
      </c>
      <c r="F14" s="85"/>
      <c r="G14" s="81" t="s">
        <v>154</v>
      </c>
      <c r="H14" s="97" t="s">
        <v>251</v>
      </c>
      <c r="I14" s="97" t="s">
        <v>252</v>
      </c>
      <c r="J14" s="98" t="s">
        <v>253</v>
      </c>
      <c r="K14" s="99" t="s">
        <v>254</v>
      </c>
      <c r="L14" s="71"/>
      <c r="M14" s="81" t="s">
        <v>154</v>
      </c>
      <c r="N14" s="86" t="s">
        <v>249</v>
      </c>
      <c r="O14" s="97" t="s">
        <v>250</v>
      </c>
      <c r="P14" s="98">
        <v>13.6</v>
      </c>
      <c r="Q14" s="100">
        <v>42861</v>
      </c>
      <c r="R14" s="71"/>
      <c r="S14" s="81" t="s">
        <v>154</v>
      </c>
      <c r="T14" s="86" t="s">
        <v>255</v>
      </c>
      <c r="U14" s="86" t="s">
        <v>145</v>
      </c>
      <c r="V14" s="87">
        <v>14.3</v>
      </c>
      <c r="W14" s="88">
        <v>41056</v>
      </c>
      <c r="Y14" s="81" t="s">
        <v>154</v>
      </c>
      <c r="Z14" s="97" t="s">
        <v>409</v>
      </c>
      <c r="AA14" s="97" t="s">
        <v>410</v>
      </c>
      <c r="AB14" s="154">
        <v>14.3</v>
      </c>
      <c r="AC14" s="100" t="s">
        <v>411</v>
      </c>
      <c r="AD14" s="71"/>
      <c r="AE14" s="81" t="s">
        <v>154</v>
      </c>
      <c r="AF14" s="86" t="s">
        <v>255</v>
      </c>
      <c r="AG14" s="86" t="s">
        <v>145</v>
      </c>
      <c r="AH14" s="87">
        <v>14.3</v>
      </c>
      <c r="AI14" s="88">
        <v>41056</v>
      </c>
    </row>
    <row r="15" spans="1:35" ht="19.95" customHeight="1" thickBot="1">
      <c r="A15" s="81" t="s">
        <v>156</v>
      </c>
      <c r="B15" s="82" t="s">
        <v>256</v>
      </c>
      <c r="C15" s="82" t="s">
        <v>235</v>
      </c>
      <c r="D15" s="96">
        <v>59.3</v>
      </c>
      <c r="E15" s="84">
        <v>41125</v>
      </c>
      <c r="F15" s="85"/>
      <c r="G15" s="81" t="s">
        <v>156</v>
      </c>
      <c r="H15" s="86" t="s">
        <v>257</v>
      </c>
      <c r="I15" s="86" t="s">
        <v>235</v>
      </c>
      <c r="J15" s="87">
        <v>59.3</v>
      </c>
      <c r="K15" s="88">
        <v>41125</v>
      </c>
      <c r="L15" s="71"/>
      <c r="M15" s="81" t="s">
        <v>156</v>
      </c>
      <c r="N15" s="101" t="s">
        <v>258</v>
      </c>
      <c r="O15" s="102" t="s">
        <v>135</v>
      </c>
      <c r="P15" s="103">
        <v>60.91</v>
      </c>
      <c r="Q15" s="104">
        <v>45522</v>
      </c>
      <c r="R15" s="71"/>
      <c r="S15" s="81" t="s">
        <v>156</v>
      </c>
      <c r="T15" s="86" t="s">
        <v>259</v>
      </c>
      <c r="U15" s="86" t="s">
        <v>260</v>
      </c>
      <c r="V15" s="87">
        <v>60.1</v>
      </c>
      <c r="W15" s="88">
        <v>39606</v>
      </c>
      <c r="Y15" s="81" t="s">
        <v>156</v>
      </c>
      <c r="Z15" s="86" t="s">
        <v>412</v>
      </c>
      <c r="AA15" s="86" t="s">
        <v>230</v>
      </c>
      <c r="AB15" s="87">
        <v>65.150000000000006</v>
      </c>
      <c r="AC15" s="100">
        <v>41826</v>
      </c>
      <c r="AD15" s="71"/>
      <c r="AE15" s="81" t="s">
        <v>156</v>
      </c>
      <c r="AF15" s="86" t="s">
        <v>259</v>
      </c>
      <c r="AG15" s="86" t="s">
        <v>260</v>
      </c>
      <c r="AH15" s="87">
        <v>60.1</v>
      </c>
      <c r="AI15" s="88">
        <v>39606</v>
      </c>
    </row>
    <row r="16" spans="1:35" ht="19.95" customHeight="1" thickBot="1">
      <c r="A16" s="81" t="s">
        <v>159</v>
      </c>
      <c r="B16" s="82" t="s">
        <v>261</v>
      </c>
      <c r="C16" s="82" t="s">
        <v>135</v>
      </c>
      <c r="D16" s="83">
        <v>1.8</v>
      </c>
      <c r="E16" s="84">
        <v>42554</v>
      </c>
      <c r="F16" s="85"/>
      <c r="G16" s="81" t="s">
        <v>159</v>
      </c>
      <c r="H16" s="86" t="s">
        <v>261</v>
      </c>
      <c r="I16" s="86" t="s">
        <v>135</v>
      </c>
      <c r="J16" s="87">
        <v>1.8</v>
      </c>
      <c r="K16" s="88">
        <v>42554</v>
      </c>
      <c r="L16" s="71"/>
      <c r="M16" s="81" t="s">
        <v>159</v>
      </c>
      <c r="N16" s="86" t="s">
        <v>262</v>
      </c>
      <c r="O16" s="86" t="s">
        <v>250</v>
      </c>
      <c r="P16" s="87">
        <v>1.76</v>
      </c>
      <c r="Q16" s="88">
        <v>42890</v>
      </c>
      <c r="R16" s="71"/>
      <c r="S16" s="81" t="s">
        <v>159</v>
      </c>
      <c r="T16" s="86" t="s">
        <v>261</v>
      </c>
      <c r="U16" s="86" t="s">
        <v>148</v>
      </c>
      <c r="V16" s="87">
        <v>1.75</v>
      </c>
      <c r="W16" s="88">
        <v>40335</v>
      </c>
      <c r="Y16" s="81" t="s">
        <v>159</v>
      </c>
      <c r="Z16" s="86" t="s">
        <v>413</v>
      </c>
      <c r="AA16" s="86" t="s">
        <v>150</v>
      </c>
      <c r="AB16" s="87">
        <v>1.78</v>
      </c>
      <c r="AC16" s="88">
        <v>44759</v>
      </c>
      <c r="AD16" s="71"/>
      <c r="AE16" s="81" t="s">
        <v>159</v>
      </c>
      <c r="AF16" s="86" t="s">
        <v>261</v>
      </c>
      <c r="AG16" s="86" t="s">
        <v>148</v>
      </c>
      <c r="AH16" s="87">
        <v>1.75</v>
      </c>
      <c r="AI16" s="88">
        <v>40335</v>
      </c>
    </row>
    <row r="17" spans="1:35" ht="19.95" customHeight="1" thickBot="1">
      <c r="A17" s="81" t="s">
        <v>160</v>
      </c>
      <c r="B17" s="82" t="s">
        <v>263</v>
      </c>
      <c r="C17" s="82" t="s">
        <v>235</v>
      </c>
      <c r="D17" s="83">
        <v>4</v>
      </c>
      <c r="E17" s="84">
        <v>42554</v>
      </c>
      <c r="F17" s="85"/>
      <c r="G17" s="81" t="s">
        <v>160</v>
      </c>
      <c r="H17" s="86" t="s">
        <v>263</v>
      </c>
      <c r="I17" s="86" t="s">
        <v>264</v>
      </c>
      <c r="J17" s="87">
        <v>4</v>
      </c>
      <c r="K17" s="88">
        <v>42554</v>
      </c>
      <c r="L17" s="71"/>
      <c r="M17" s="81" t="s">
        <v>160</v>
      </c>
      <c r="N17" s="86" t="s">
        <v>265</v>
      </c>
      <c r="O17" s="86" t="s">
        <v>144</v>
      </c>
      <c r="P17" s="87">
        <v>3.7</v>
      </c>
      <c r="Q17" s="88">
        <v>42498</v>
      </c>
      <c r="R17" s="71"/>
      <c r="S17" s="81" t="s">
        <v>160</v>
      </c>
      <c r="T17" s="97" t="s">
        <v>266</v>
      </c>
      <c r="U17" s="97" t="s">
        <v>267</v>
      </c>
      <c r="V17" s="98">
        <v>3.9</v>
      </c>
      <c r="W17" s="100">
        <v>43226</v>
      </c>
      <c r="Y17" s="81" t="s">
        <v>160</v>
      </c>
      <c r="Z17" s="86" t="s">
        <v>414</v>
      </c>
      <c r="AA17" s="86" t="s">
        <v>148</v>
      </c>
      <c r="AB17" s="87">
        <v>3.5</v>
      </c>
      <c r="AC17" s="88">
        <v>41763</v>
      </c>
      <c r="AD17" s="71"/>
      <c r="AE17" s="81" t="s">
        <v>160</v>
      </c>
      <c r="AF17" s="97" t="s">
        <v>266</v>
      </c>
      <c r="AG17" s="97" t="s">
        <v>267</v>
      </c>
      <c r="AH17" s="98">
        <v>3.9</v>
      </c>
      <c r="AI17" s="100">
        <v>43226</v>
      </c>
    </row>
    <row r="18" spans="1:35" ht="19.95" customHeight="1" thickBot="1">
      <c r="A18" s="81" t="s">
        <v>161</v>
      </c>
      <c r="B18" s="105" t="s">
        <v>268</v>
      </c>
      <c r="C18" s="105" t="s">
        <v>269</v>
      </c>
      <c r="D18" s="106">
        <v>6.26</v>
      </c>
      <c r="E18" s="107">
        <v>45157</v>
      </c>
      <c r="F18" s="108"/>
      <c r="G18" s="81" t="s">
        <v>161</v>
      </c>
      <c r="H18" s="86" t="s">
        <v>270</v>
      </c>
      <c r="I18" s="86" t="s">
        <v>219</v>
      </c>
      <c r="J18" s="87">
        <v>6.14</v>
      </c>
      <c r="K18" s="88">
        <v>39670</v>
      </c>
      <c r="L18" s="71"/>
      <c r="M18" s="81" t="s">
        <v>161</v>
      </c>
      <c r="N18" s="86" t="s">
        <v>271</v>
      </c>
      <c r="O18" s="86" t="s">
        <v>135</v>
      </c>
      <c r="P18" s="87">
        <v>5.84</v>
      </c>
      <c r="Q18" s="88">
        <v>39571</v>
      </c>
      <c r="R18" s="71"/>
      <c r="S18" s="81" t="s">
        <v>161</v>
      </c>
      <c r="T18" s="86" t="s">
        <v>268</v>
      </c>
      <c r="U18" s="86" t="s">
        <v>269</v>
      </c>
      <c r="V18" s="109">
        <v>6.26</v>
      </c>
      <c r="W18" s="110">
        <v>45157</v>
      </c>
      <c r="Y18" s="81" t="s">
        <v>161</v>
      </c>
      <c r="Z18" s="86" t="s">
        <v>415</v>
      </c>
      <c r="AA18" s="86" t="s">
        <v>416</v>
      </c>
      <c r="AB18" s="87">
        <v>5.74</v>
      </c>
      <c r="AC18" s="88">
        <v>41125</v>
      </c>
      <c r="AD18" s="71"/>
      <c r="AE18" s="81" t="s">
        <v>161</v>
      </c>
      <c r="AF18" s="86" t="s">
        <v>268</v>
      </c>
      <c r="AG18" s="86" t="s">
        <v>269</v>
      </c>
      <c r="AH18" s="87">
        <v>6.26</v>
      </c>
      <c r="AI18" s="88">
        <v>45157</v>
      </c>
    </row>
    <row r="19" spans="1:35" ht="19.95" customHeight="1" thickBot="1">
      <c r="A19" s="81" t="s">
        <v>162</v>
      </c>
      <c r="B19" s="82" t="s">
        <v>272</v>
      </c>
      <c r="C19" s="82" t="s">
        <v>135</v>
      </c>
      <c r="D19" s="83">
        <v>13.09</v>
      </c>
      <c r="E19" s="84">
        <v>40335</v>
      </c>
      <c r="F19" s="85"/>
      <c r="G19" s="81" t="s">
        <v>162</v>
      </c>
      <c r="H19" s="86" t="s">
        <v>273</v>
      </c>
      <c r="I19" s="86" t="s">
        <v>135</v>
      </c>
      <c r="J19" s="87">
        <v>13.09</v>
      </c>
      <c r="K19" s="88">
        <v>40335</v>
      </c>
      <c r="L19" s="71"/>
      <c r="M19" s="81" t="s">
        <v>162</v>
      </c>
      <c r="N19" s="86" t="s">
        <v>274</v>
      </c>
      <c r="O19" s="86" t="s">
        <v>144</v>
      </c>
      <c r="P19" s="87">
        <v>11.72</v>
      </c>
      <c r="Q19" s="88">
        <v>42498</v>
      </c>
      <c r="R19" s="71"/>
      <c r="S19" s="81" t="s">
        <v>162</v>
      </c>
      <c r="T19" s="111" t="s">
        <v>275</v>
      </c>
      <c r="U19" s="111" t="s">
        <v>143</v>
      </c>
      <c r="V19" s="112">
        <v>12.42</v>
      </c>
      <c r="W19" s="113">
        <v>41091</v>
      </c>
      <c r="Y19" s="81" t="s">
        <v>162</v>
      </c>
      <c r="Z19" s="86" t="s">
        <v>417</v>
      </c>
      <c r="AA19" s="86" t="s">
        <v>227</v>
      </c>
      <c r="AB19" s="87">
        <v>11.42</v>
      </c>
      <c r="AC19" s="88">
        <v>42225</v>
      </c>
      <c r="AD19" s="71"/>
      <c r="AE19" s="81" t="s">
        <v>162</v>
      </c>
      <c r="AF19" s="86" t="s">
        <v>275</v>
      </c>
      <c r="AG19" s="86" t="s">
        <v>143</v>
      </c>
      <c r="AH19" s="87">
        <v>12.42</v>
      </c>
      <c r="AI19" s="88">
        <v>41091</v>
      </c>
    </row>
    <row r="20" spans="1:35" ht="19.95" customHeight="1" thickBot="1">
      <c r="A20" s="81" t="s">
        <v>163</v>
      </c>
      <c r="B20" s="82" t="s">
        <v>276</v>
      </c>
      <c r="C20" s="82" t="s">
        <v>135</v>
      </c>
      <c r="D20" s="83">
        <v>16.45</v>
      </c>
      <c r="E20" s="84">
        <v>41091</v>
      </c>
      <c r="F20" s="85"/>
      <c r="G20" s="81" t="s">
        <v>163</v>
      </c>
      <c r="H20" s="86" t="s">
        <v>276</v>
      </c>
      <c r="I20" s="86" t="s">
        <v>135</v>
      </c>
      <c r="J20" s="87">
        <v>16.45</v>
      </c>
      <c r="K20" s="88">
        <v>41091</v>
      </c>
      <c r="L20" s="71"/>
      <c r="M20" s="81" t="s">
        <v>163</v>
      </c>
      <c r="N20" s="86" t="s">
        <v>277</v>
      </c>
      <c r="O20" s="86" t="s">
        <v>144</v>
      </c>
      <c r="P20" s="87">
        <v>13.75</v>
      </c>
      <c r="Q20" s="88">
        <v>42554</v>
      </c>
      <c r="R20" s="71"/>
      <c r="S20" s="81" t="s">
        <v>163</v>
      </c>
      <c r="T20" s="114" t="s">
        <v>276</v>
      </c>
      <c r="U20" s="114" t="s">
        <v>278</v>
      </c>
      <c r="V20" s="115">
        <v>15.51</v>
      </c>
      <c r="W20" s="116">
        <v>42526</v>
      </c>
      <c r="Y20" s="81" t="s">
        <v>163</v>
      </c>
      <c r="Z20" s="139" t="s">
        <v>276</v>
      </c>
      <c r="AA20" s="139" t="s">
        <v>278</v>
      </c>
      <c r="AB20" s="109">
        <v>13.01</v>
      </c>
      <c r="AC20" s="110">
        <v>45157</v>
      </c>
      <c r="AD20" s="71"/>
      <c r="AE20" s="81" t="s">
        <v>163</v>
      </c>
      <c r="AF20" s="86" t="s">
        <v>276</v>
      </c>
      <c r="AG20" s="86" t="s">
        <v>278</v>
      </c>
      <c r="AH20" s="87">
        <v>15.51</v>
      </c>
      <c r="AI20" s="88">
        <v>42526</v>
      </c>
    </row>
    <row r="21" spans="1:35" ht="19.95" customHeight="1" thickBot="1">
      <c r="A21" s="81" t="s">
        <v>164</v>
      </c>
      <c r="B21" s="82" t="s">
        <v>276</v>
      </c>
      <c r="C21" s="82" t="s">
        <v>278</v>
      </c>
      <c r="D21" s="83">
        <v>54.88</v>
      </c>
      <c r="E21" s="84">
        <v>42890</v>
      </c>
      <c r="F21" s="85"/>
      <c r="G21" s="81" t="s">
        <v>164</v>
      </c>
      <c r="H21" s="86" t="s">
        <v>276</v>
      </c>
      <c r="I21" s="86" t="s">
        <v>135</v>
      </c>
      <c r="J21" s="87">
        <v>54.14</v>
      </c>
      <c r="K21" s="88">
        <v>39971</v>
      </c>
      <c r="L21" s="71"/>
      <c r="M21" s="81" t="s">
        <v>164</v>
      </c>
      <c r="N21" s="86" t="s">
        <v>279</v>
      </c>
      <c r="O21" s="86" t="s">
        <v>237</v>
      </c>
      <c r="P21" s="87">
        <v>43.23</v>
      </c>
      <c r="Q21" s="88">
        <v>40299</v>
      </c>
      <c r="R21" s="71"/>
      <c r="S21" s="81" t="s">
        <v>164</v>
      </c>
      <c r="T21" s="86" t="s">
        <v>276</v>
      </c>
      <c r="U21" s="86" t="s">
        <v>278</v>
      </c>
      <c r="V21" s="87">
        <v>54.88</v>
      </c>
      <c r="W21" s="88">
        <v>42890</v>
      </c>
      <c r="Y21" s="81" t="s">
        <v>164</v>
      </c>
      <c r="Z21" s="139" t="s">
        <v>276</v>
      </c>
      <c r="AA21" s="139" t="s">
        <v>278</v>
      </c>
      <c r="AB21" s="109">
        <v>43.95</v>
      </c>
      <c r="AC21" s="110">
        <v>45157</v>
      </c>
      <c r="AD21" s="71"/>
      <c r="AE21" s="81" t="s">
        <v>164</v>
      </c>
      <c r="AF21" s="86" t="s">
        <v>276</v>
      </c>
      <c r="AG21" s="86" t="s">
        <v>278</v>
      </c>
      <c r="AH21" s="87">
        <v>54.88</v>
      </c>
      <c r="AI21" s="88">
        <v>42890</v>
      </c>
    </row>
    <row r="22" spans="1:35" ht="19.95" customHeight="1" thickBot="1">
      <c r="A22" s="81" t="s">
        <v>165</v>
      </c>
      <c r="B22" s="82" t="s">
        <v>280</v>
      </c>
      <c r="C22" s="82" t="s">
        <v>135</v>
      </c>
      <c r="D22" s="83">
        <v>68</v>
      </c>
      <c r="E22" s="84">
        <v>39971</v>
      </c>
      <c r="F22" s="85"/>
      <c r="G22" s="81" t="s">
        <v>165</v>
      </c>
      <c r="H22" s="86" t="s">
        <v>280</v>
      </c>
      <c r="I22" s="86" t="s">
        <v>135</v>
      </c>
      <c r="J22" s="87">
        <v>68</v>
      </c>
      <c r="K22" s="88">
        <v>39971</v>
      </c>
      <c r="L22" s="71"/>
      <c r="M22" s="81" t="s">
        <v>165</v>
      </c>
      <c r="N22" s="86" t="s">
        <v>281</v>
      </c>
      <c r="O22" s="86" t="s">
        <v>235</v>
      </c>
      <c r="P22" s="87">
        <v>63.98</v>
      </c>
      <c r="Q22" s="88">
        <v>42119</v>
      </c>
      <c r="R22" s="71"/>
      <c r="S22" s="81" t="s">
        <v>165</v>
      </c>
      <c r="T22" s="86" t="s">
        <v>282</v>
      </c>
      <c r="U22" s="86" t="s">
        <v>283</v>
      </c>
      <c r="V22" s="87">
        <v>54.11</v>
      </c>
      <c r="W22" s="88">
        <v>42498</v>
      </c>
      <c r="Y22" s="81" t="s">
        <v>165</v>
      </c>
      <c r="Z22" s="139" t="s">
        <v>418</v>
      </c>
      <c r="AA22" s="139" t="s">
        <v>145</v>
      </c>
      <c r="AB22" s="109">
        <v>48.84</v>
      </c>
      <c r="AC22" s="110">
        <v>45095</v>
      </c>
      <c r="AD22" s="71"/>
      <c r="AE22" s="81" t="s">
        <v>165</v>
      </c>
      <c r="AF22" s="86" t="s">
        <v>282</v>
      </c>
      <c r="AG22" s="86" t="s">
        <v>283</v>
      </c>
      <c r="AH22" s="87">
        <v>54.11</v>
      </c>
      <c r="AI22" s="88">
        <v>42498</v>
      </c>
    </row>
    <row r="23" spans="1:35" ht="19.95" customHeight="1" thickBot="1">
      <c r="A23" s="81" t="s">
        <v>166</v>
      </c>
      <c r="B23" s="105" t="s">
        <v>284</v>
      </c>
      <c r="C23" s="105" t="s">
        <v>285</v>
      </c>
      <c r="D23" s="106">
        <v>46.51</v>
      </c>
      <c r="E23" s="107">
        <v>45522</v>
      </c>
      <c r="F23" s="108"/>
      <c r="G23" s="81" t="s">
        <v>166</v>
      </c>
      <c r="H23" s="86" t="s">
        <v>286</v>
      </c>
      <c r="I23" s="86" t="s">
        <v>133</v>
      </c>
      <c r="J23" s="87">
        <v>45.73</v>
      </c>
      <c r="K23" s="88">
        <v>40362</v>
      </c>
      <c r="L23" s="71"/>
      <c r="M23" s="81" t="s">
        <v>166</v>
      </c>
      <c r="N23" s="105" t="s">
        <v>284</v>
      </c>
      <c r="O23" s="105" t="s">
        <v>285</v>
      </c>
      <c r="P23" s="106">
        <v>46.51</v>
      </c>
      <c r="Q23" s="107">
        <v>45522</v>
      </c>
      <c r="R23" s="71"/>
      <c r="S23" s="81" t="s">
        <v>166</v>
      </c>
      <c r="T23" s="86" t="s">
        <v>287</v>
      </c>
      <c r="U23" s="86" t="s">
        <v>288</v>
      </c>
      <c r="V23" s="87">
        <v>44.25</v>
      </c>
      <c r="W23" s="88">
        <v>44786</v>
      </c>
      <c r="Y23" s="81" t="s">
        <v>166</v>
      </c>
      <c r="Z23" s="86" t="s">
        <v>419</v>
      </c>
      <c r="AA23" s="86" t="s">
        <v>227</v>
      </c>
      <c r="AB23" s="87">
        <v>45.57</v>
      </c>
      <c r="AC23" s="88">
        <v>41496</v>
      </c>
      <c r="AD23" s="71"/>
      <c r="AE23" s="81" t="s">
        <v>166</v>
      </c>
      <c r="AF23" s="86" t="s">
        <v>287</v>
      </c>
      <c r="AG23" s="86" t="s">
        <v>288</v>
      </c>
      <c r="AH23" s="87">
        <v>44.25</v>
      </c>
      <c r="AI23" s="88">
        <v>44786</v>
      </c>
    </row>
    <row r="24" spans="1:35" ht="19.95" customHeight="1" thickBot="1">
      <c r="A24" s="81" t="s">
        <v>157</v>
      </c>
      <c r="B24" s="82"/>
      <c r="C24" s="82" t="s">
        <v>135</v>
      </c>
      <c r="D24" s="83">
        <v>47.4</v>
      </c>
      <c r="E24" s="84">
        <v>42498</v>
      </c>
      <c r="F24" s="85"/>
      <c r="G24" s="81" t="s">
        <v>157</v>
      </c>
      <c r="H24" s="86"/>
      <c r="I24" s="86" t="s">
        <v>135</v>
      </c>
      <c r="J24" s="87">
        <v>47.4</v>
      </c>
      <c r="K24" s="88">
        <v>42498</v>
      </c>
      <c r="L24" s="71"/>
      <c r="M24" s="81" t="s">
        <v>157</v>
      </c>
      <c r="N24" s="86"/>
      <c r="O24" s="86" t="s">
        <v>289</v>
      </c>
      <c r="P24" s="87">
        <v>47.9</v>
      </c>
      <c r="Q24" s="88">
        <v>42498</v>
      </c>
      <c r="R24" s="71"/>
      <c r="S24" s="81" t="s">
        <v>157</v>
      </c>
      <c r="T24" s="86"/>
      <c r="U24" s="86" t="s">
        <v>149</v>
      </c>
      <c r="V24" s="87">
        <v>49.3</v>
      </c>
      <c r="W24" s="88">
        <v>41438</v>
      </c>
      <c r="Y24" s="81" t="s">
        <v>157</v>
      </c>
      <c r="Z24" s="86"/>
      <c r="AA24" s="86" t="s">
        <v>149</v>
      </c>
      <c r="AB24" s="87">
        <v>49</v>
      </c>
      <c r="AC24" s="88">
        <v>41763</v>
      </c>
      <c r="AD24" s="71"/>
      <c r="AE24" s="81" t="s">
        <v>157</v>
      </c>
      <c r="AF24" s="86"/>
      <c r="AG24" s="86" t="s">
        <v>149</v>
      </c>
      <c r="AH24" s="87">
        <v>49.3</v>
      </c>
      <c r="AI24" s="88">
        <v>41438</v>
      </c>
    </row>
    <row r="25" spans="1:35" ht="19.95" customHeight="1" thickBot="1">
      <c r="A25" s="81" t="s">
        <v>158</v>
      </c>
      <c r="B25" s="82"/>
      <c r="C25" s="82" t="s">
        <v>135</v>
      </c>
      <c r="D25" s="89">
        <v>2.6550925925925926E-3</v>
      </c>
      <c r="E25" s="84">
        <v>39663</v>
      </c>
      <c r="F25" s="85"/>
      <c r="G25" s="81" t="s">
        <v>158</v>
      </c>
      <c r="H25" s="86"/>
      <c r="I25" s="86" t="s">
        <v>135</v>
      </c>
      <c r="J25" s="90">
        <v>2.6574074074074074E-3</v>
      </c>
      <c r="K25" s="88">
        <v>42119</v>
      </c>
      <c r="L25" s="71"/>
      <c r="M25" s="81" t="s">
        <v>158</v>
      </c>
      <c r="N25" s="86"/>
      <c r="O25" s="86" t="s">
        <v>135</v>
      </c>
      <c r="P25" s="90">
        <v>2.6550925925925926E-3</v>
      </c>
      <c r="Q25" s="88">
        <v>39663</v>
      </c>
      <c r="R25" s="71"/>
      <c r="S25" s="81" t="s">
        <v>158</v>
      </c>
      <c r="T25" s="86"/>
      <c r="U25" s="86" t="s">
        <v>260</v>
      </c>
      <c r="V25" s="91">
        <v>2.7708333333333335E-3</v>
      </c>
      <c r="W25" s="88">
        <v>39663</v>
      </c>
      <c r="Y25" s="81" t="s">
        <v>158</v>
      </c>
      <c r="Z25" s="86"/>
      <c r="AA25" s="86" t="s">
        <v>351</v>
      </c>
      <c r="AB25" s="90">
        <v>2.7847222222222219E-3</v>
      </c>
      <c r="AC25" s="88">
        <v>40391</v>
      </c>
      <c r="AD25" s="71"/>
      <c r="AE25" s="81" t="s">
        <v>158</v>
      </c>
      <c r="AF25" s="86"/>
      <c r="AG25" s="86" t="s">
        <v>260</v>
      </c>
      <c r="AH25" s="91">
        <v>2.7708333333333335E-3</v>
      </c>
      <c r="AI25" s="88">
        <v>39663</v>
      </c>
    </row>
    <row r="26" spans="1:35" ht="19.95" customHeight="1" thickBot="1">
      <c r="A26" s="81" t="s">
        <v>290</v>
      </c>
      <c r="B26" s="82"/>
      <c r="C26" s="105" t="s">
        <v>144</v>
      </c>
      <c r="D26" s="117">
        <v>2.4568287037037037E-3</v>
      </c>
      <c r="E26" s="107">
        <v>45116</v>
      </c>
      <c r="F26" s="108"/>
      <c r="G26" s="81" t="s">
        <v>290</v>
      </c>
      <c r="H26" s="111"/>
      <c r="I26" s="105" t="s">
        <v>144</v>
      </c>
      <c r="J26" s="117">
        <v>2.4568287037037037E-3</v>
      </c>
      <c r="K26" s="107">
        <v>45116</v>
      </c>
      <c r="L26" s="71"/>
      <c r="M26" s="81" t="s">
        <v>290</v>
      </c>
      <c r="N26" s="93"/>
      <c r="O26" s="102" t="s">
        <v>291</v>
      </c>
      <c r="P26" s="94" t="s">
        <v>292</v>
      </c>
      <c r="Q26" s="110">
        <v>45066</v>
      </c>
      <c r="R26" s="71"/>
      <c r="S26" s="81" t="s">
        <v>290</v>
      </c>
      <c r="T26" s="86"/>
      <c r="U26" s="86" t="s">
        <v>293</v>
      </c>
      <c r="V26" s="92">
        <v>2.8055555555555555E-3</v>
      </c>
      <c r="W26" s="88">
        <v>44717</v>
      </c>
      <c r="Y26" s="81" t="s">
        <v>290</v>
      </c>
      <c r="Z26" s="111"/>
      <c r="AA26" s="93" t="s">
        <v>137</v>
      </c>
      <c r="AB26" s="155" t="s">
        <v>420</v>
      </c>
      <c r="AC26" s="95">
        <v>45116</v>
      </c>
      <c r="AD26" s="71"/>
      <c r="AE26" s="81" t="s">
        <v>290</v>
      </c>
      <c r="AF26" s="86"/>
      <c r="AG26" s="86" t="s">
        <v>293</v>
      </c>
      <c r="AH26" s="92">
        <v>2.8055555555555555E-3</v>
      </c>
      <c r="AI26" s="88">
        <v>44717</v>
      </c>
    </row>
    <row r="27" spans="1:35" ht="183.6" customHeight="1">
      <c r="A27" s="172"/>
      <c r="B27" s="78"/>
      <c r="C27" s="173"/>
      <c r="D27" s="174"/>
      <c r="E27" s="108"/>
      <c r="F27" s="108"/>
      <c r="G27" s="172"/>
      <c r="H27" s="175"/>
      <c r="I27" s="173"/>
      <c r="J27" s="174"/>
      <c r="K27" s="108"/>
      <c r="L27" s="71"/>
      <c r="M27" s="172"/>
      <c r="N27" s="118"/>
      <c r="O27" s="119"/>
      <c r="P27" s="120"/>
      <c r="Q27" s="121"/>
      <c r="R27" s="71"/>
      <c r="S27" s="172"/>
      <c r="T27" s="86"/>
      <c r="U27" s="86"/>
      <c r="V27" s="92"/>
      <c r="W27" s="88"/>
      <c r="Y27" s="172"/>
      <c r="Z27" s="156"/>
      <c r="AA27" s="118"/>
      <c r="AB27" s="157"/>
      <c r="AC27" s="158"/>
      <c r="AD27" s="71"/>
      <c r="AE27" s="172"/>
      <c r="AF27" s="86"/>
      <c r="AG27" s="86"/>
      <c r="AH27" s="92"/>
      <c r="AI27" s="88"/>
    </row>
    <row r="28" spans="1:35" ht="19.95" customHeight="1">
      <c r="A28" s="67" t="s">
        <v>207</v>
      </c>
      <c r="B28" s="68"/>
      <c r="C28" s="68"/>
      <c r="D28" s="68"/>
      <c r="E28" s="68"/>
      <c r="F28" s="68"/>
      <c r="G28" s="69" t="s">
        <v>208</v>
      </c>
      <c r="H28" s="70"/>
      <c r="I28" s="70"/>
      <c r="J28" s="70"/>
      <c r="K28" s="70"/>
      <c r="L28" s="71"/>
      <c r="M28" s="69" t="s">
        <v>208</v>
      </c>
      <c r="N28" s="69"/>
      <c r="O28" s="69"/>
      <c r="P28" s="69"/>
      <c r="Q28" s="69"/>
      <c r="R28" s="71"/>
      <c r="S28" s="69" t="s">
        <v>208</v>
      </c>
      <c r="T28" s="69"/>
      <c r="U28" s="69"/>
      <c r="V28" s="69"/>
      <c r="W28" s="69"/>
      <c r="Y28" s="69" t="s">
        <v>208</v>
      </c>
      <c r="Z28" s="69"/>
      <c r="AA28" s="69"/>
      <c r="AB28" s="69"/>
      <c r="AC28" s="69"/>
      <c r="AD28" s="71"/>
      <c r="AE28" s="69" t="s">
        <v>208</v>
      </c>
      <c r="AF28" s="69"/>
      <c r="AG28" s="69"/>
      <c r="AH28" s="69"/>
      <c r="AI28" s="69"/>
    </row>
    <row r="29" spans="1:35" ht="18">
      <c r="A29" s="68"/>
      <c r="B29" s="68"/>
      <c r="C29" s="68"/>
      <c r="D29" s="68"/>
      <c r="E29" s="68"/>
      <c r="F29" s="68"/>
      <c r="G29" s="69" t="s">
        <v>209</v>
      </c>
      <c r="H29" s="70"/>
      <c r="I29" s="70"/>
      <c r="J29" s="70"/>
      <c r="K29" s="70"/>
      <c r="L29" s="71"/>
      <c r="M29" s="69" t="s">
        <v>210</v>
      </c>
      <c r="N29" s="69"/>
      <c r="O29" s="69"/>
      <c r="P29" s="69"/>
      <c r="Q29" s="69"/>
      <c r="R29" s="71"/>
      <c r="S29" s="69" t="s">
        <v>211</v>
      </c>
      <c r="T29" s="69"/>
      <c r="U29" s="69"/>
      <c r="V29" s="69"/>
      <c r="W29" s="69"/>
      <c r="Y29" s="69" t="s">
        <v>393</v>
      </c>
      <c r="Z29" s="69"/>
      <c r="AA29" s="69"/>
      <c r="AB29" s="69"/>
      <c r="AC29" s="69"/>
      <c r="AD29" s="71"/>
      <c r="AE29" s="69" t="s">
        <v>394</v>
      </c>
      <c r="AF29" s="69"/>
      <c r="AG29" s="69"/>
      <c r="AH29" s="69"/>
      <c r="AI29" s="69"/>
    </row>
    <row r="30" spans="1:35" ht="18" thickBot="1">
      <c r="A30" s="72" t="s">
        <v>189</v>
      </c>
      <c r="B30" s="73"/>
      <c r="C30" s="73"/>
      <c r="D30" s="73"/>
      <c r="E30" s="73"/>
      <c r="F30" s="73"/>
      <c r="G30" s="122" t="s">
        <v>199</v>
      </c>
      <c r="H30" s="123"/>
      <c r="I30" s="123"/>
      <c r="J30" s="124"/>
      <c r="K30" s="123"/>
      <c r="L30" s="71"/>
      <c r="M30" s="122" t="s">
        <v>199</v>
      </c>
      <c r="N30" s="123"/>
      <c r="O30" s="123"/>
      <c r="P30" s="124"/>
      <c r="Q30" s="123"/>
      <c r="R30" s="71"/>
      <c r="S30" s="122" t="s">
        <v>199</v>
      </c>
      <c r="T30" s="79"/>
      <c r="U30" s="79"/>
      <c r="V30" s="80"/>
      <c r="W30" s="79"/>
      <c r="Y30" s="122" t="s">
        <v>199</v>
      </c>
      <c r="Z30" s="123"/>
      <c r="AA30" s="123"/>
      <c r="AB30" s="124"/>
      <c r="AC30" s="123"/>
      <c r="AD30" s="71"/>
      <c r="AE30" s="122" t="s">
        <v>199</v>
      </c>
      <c r="AF30" s="79"/>
      <c r="AG30" s="79"/>
      <c r="AH30" s="80"/>
      <c r="AI30" s="79"/>
    </row>
    <row r="31" spans="1:35" ht="15.6" thickBot="1">
      <c r="A31" s="76" t="s">
        <v>79</v>
      </c>
      <c r="B31" s="125" t="s">
        <v>30</v>
      </c>
      <c r="C31" s="125" t="s">
        <v>31</v>
      </c>
      <c r="D31" s="125" t="s">
        <v>212</v>
      </c>
      <c r="E31" s="125" t="s">
        <v>213</v>
      </c>
      <c r="F31" s="78"/>
      <c r="G31" s="126" t="s">
        <v>79</v>
      </c>
      <c r="H31" s="126" t="s">
        <v>30</v>
      </c>
      <c r="I31" s="126" t="s">
        <v>31</v>
      </c>
      <c r="J31" s="127" t="s">
        <v>212</v>
      </c>
      <c r="K31" s="127" t="s">
        <v>213</v>
      </c>
      <c r="L31" s="71"/>
      <c r="M31" s="126" t="s">
        <v>79</v>
      </c>
      <c r="N31" s="128" t="s">
        <v>30</v>
      </c>
      <c r="O31" s="128" t="s">
        <v>31</v>
      </c>
      <c r="P31" s="129" t="s">
        <v>212</v>
      </c>
      <c r="Q31" s="129" t="s">
        <v>213</v>
      </c>
      <c r="R31" s="71"/>
      <c r="S31" s="126" t="s">
        <v>79</v>
      </c>
      <c r="T31" s="79" t="s">
        <v>30</v>
      </c>
      <c r="U31" s="79" t="s">
        <v>31</v>
      </c>
      <c r="V31" s="80" t="s">
        <v>212</v>
      </c>
      <c r="W31" s="79" t="s">
        <v>213</v>
      </c>
      <c r="Y31" s="126" t="s">
        <v>79</v>
      </c>
      <c r="Z31" s="128" t="s">
        <v>30</v>
      </c>
      <c r="AA31" s="128" t="s">
        <v>31</v>
      </c>
      <c r="AB31" s="129" t="s">
        <v>212</v>
      </c>
      <c r="AC31" s="128" t="s">
        <v>213</v>
      </c>
      <c r="AD31" s="71"/>
      <c r="AE31" s="126" t="s">
        <v>79</v>
      </c>
      <c r="AF31" s="79" t="s">
        <v>30</v>
      </c>
      <c r="AG31" s="79" t="s">
        <v>31</v>
      </c>
      <c r="AH31" s="80" t="s">
        <v>212</v>
      </c>
      <c r="AI31" s="79" t="s">
        <v>213</v>
      </c>
    </row>
    <row r="32" spans="1:35" ht="60" customHeight="1" thickBot="1">
      <c r="A32" s="81">
        <v>100</v>
      </c>
      <c r="B32" s="76" t="s">
        <v>294</v>
      </c>
      <c r="C32" s="76" t="s">
        <v>295</v>
      </c>
      <c r="D32" s="130">
        <v>10.5</v>
      </c>
      <c r="E32" s="131" t="s">
        <v>296</v>
      </c>
      <c r="F32" s="85"/>
      <c r="G32" s="132" t="s">
        <v>297</v>
      </c>
      <c r="H32" s="86" t="s">
        <v>298</v>
      </c>
      <c r="I32" s="86" t="s">
        <v>235</v>
      </c>
      <c r="J32" s="87">
        <v>10.5</v>
      </c>
      <c r="K32" s="88">
        <v>40698</v>
      </c>
      <c r="L32" s="71"/>
      <c r="M32" s="132" t="s">
        <v>297</v>
      </c>
      <c r="N32" s="86" t="s">
        <v>299</v>
      </c>
      <c r="O32" s="86" t="s">
        <v>132</v>
      </c>
      <c r="P32" s="87">
        <v>10.6</v>
      </c>
      <c r="Q32" s="88">
        <v>42161</v>
      </c>
      <c r="R32" s="71"/>
      <c r="S32" s="132" t="s">
        <v>297</v>
      </c>
      <c r="T32" s="133" t="s">
        <v>300</v>
      </c>
      <c r="U32" s="133" t="s">
        <v>301</v>
      </c>
      <c r="V32" s="160">
        <v>10.5</v>
      </c>
      <c r="W32" s="134" t="s">
        <v>302</v>
      </c>
      <c r="Y32" s="132" t="s">
        <v>297</v>
      </c>
      <c r="Z32" s="97" t="s">
        <v>421</v>
      </c>
      <c r="AA32" s="97" t="s">
        <v>422</v>
      </c>
      <c r="AB32" s="159">
        <v>10.7</v>
      </c>
      <c r="AC32" s="100" t="s">
        <v>423</v>
      </c>
      <c r="AD32" s="71"/>
      <c r="AE32" s="132" t="s">
        <v>297</v>
      </c>
      <c r="AF32" s="133" t="s">
        <v>424</v>
      </c>
      <c r="AG32" s="133" t="s">
        <v>425</v>
      </c>
      <c r="AH32" s="160">
        <v>10.5</v>
      </c>
      <c r="AI32" s="134" t="s">
        <v>426</v>
      </c>
    </row>
    <row r="33" spans="1:35" ht="40.049999999999997" customHeight="1" thickBot="1">
      <c r="A33" s="81">
        <v>200</v>
      </c>
      <c r="B33" s="76" t="s">
        <v>300</v>
      </c>
      <c r="C33" s="76" t="s">
        <v>303</v>
      </c>
      <c r="D33" s="130">
        <v>21.2</v>
      </c>
      <c r="E33" s="131" t="s">
        <v>304</v>
      </c>
      <c r="F33" s="85"/>
      <c r="G33" s="132" t="s">
        <v>305</v>
      </c>
      <c r="H33" s="86" t="s">
        <v>299</v>
      </c>
      <c r="I33" s="86" t="s">
        <v>306</v>
      </c>
      <c r="J33" s="87">
        <v>21.34</v>
      </c>
      <c r="K33" s="88">
        <v>41763</v>
      </c>
      <c r="L33" s="71"/>
      <c r="M33" s="132" t="s">
        <v>305</v>
      </c>
      <c r="N33" s="86" t="s">
        <v>307</v>
      </c>
      <c r="O33" s="86" t="s">
        <v>308</v>
      </c>
      <c r="P33" s="87">
        <v>21.13</v>
      </c>
      <c r="Q33" s="88">
        <v>43632</v>
      </c>
      <c r="R33" s="71"/>
      <c r="S33" s="132" t="s">
        <v>305</v>
      </c>
      <c r="T33" s="133" t="s">
        <v>300</v>
      </c>
      <c r="U33" s="133" t="s">
        <v>301</v>
      </c>
      <c r="V33" s="161">
        <v>21.2</v>
      </c>
      <c r="W33" s="134" t="s">
        <v>309</v>
      </c>
      <c r="Y33" s="132" t="s">
        <v>305</v>
      </c>
      <c r="Z33" s="86" t="s">
        <v>427</v>
      </c>
      <c r="AA33" s="86" t="s">
        <v>140</v>
      </c>
      <c r="AB33" s="87">
        <v>21.5</v>
      </c>
      <c r="AC33" s="88">
        <v>42952</v>
      </c>
      <c r="AD33" s="71"/>
      <c r="AE33" s="132" t="s">
        <v>305</v>
      </c>
      <c r="AF33" s="133" t="s">
        <v>424</v>
      </c>
      <c r="AG33" s="133" t="s">
        <v>425</v>
      </c>
      <c r="AH33" s="161">
        <v>21.2</v>
      </c>
      <c r="AI33" s="134" t="s">
        <v>428</v>
      </c>
    </row>
    <row r="34" spans="1:35" ht="40.049999999999997" customHeight="1" thickBot="1">
      <c r="A34" s="81">
        <v>400</v>
      </c>
      <c r="B34" s="135" t="s">
        <v>310</v>
      </c>
      <c r="C34" s="135" t="s">
        <v>291</v>
      </c>
      <c r="D34" s="136">
        <v>46.51</v>
      </c>
      <c r="E34" s="137">
        <v>45157</v>
      </c>
      <c r="F34" s="138"/>
      <c r="G34" s="132" t="s">
        <v>311</v>
      </c>
      <c r="H34" s="86" t="s">
        <v>312</v>
      </c>
      <c r="I34" s="86" t="s">
        <v>144</v>
      </c>
      <c r="J34" s="87">
        <v>46.94</v>
      </c>
      <c r="K34" s="88">
        <v>41496</v>
      </c>
      <c r="L34" s="71"/>
      <c r="M34" s="132" t="s">
        <v>311</v>
      </c>
      <c r="N34" s="139" t="s">
        <v>310</v>
      </c>
      <c r="O34" s="139" t="s">
        <v>291</v>
      </c>
      <c r="P34" s="109">
        <v>46.51</v>
      </c>
      <c r="Q34" s="110">
        <v>45157</v>
      </c>
      <c r="R34" s="71"/>
      <c r="S34" s="132" t="s">
        <v>311</v>
      </c>
      <c r="T34" s="139" t="s">
        <v>313</v>
      </c>
      <c r="U34" s="139" t="s">
        <v>314</v>
      </c>
      <c r="V34" s="109">
        <v>47.22</v>
      </c>
      <c r="W34" s="110">
        <v>45488</v>
      </c>
      <c r="Y34" s="132" t="s">
        <v>311</v>
      </c>
      <c r="Z34" s="97" t="s">
        <v>429</v>
      </c>
      <c r="AA34" s="97" t="s">
        <v>430</v>
      </c>
      <c r="AB34" s="159">
        <v>48.8</v>
      </c>
      <c r="AC34" s="100" t="s">
        <v>431</v>
      </c>
      <c r="AD34" s="71"/>
      <c r="AE34" s="132" t="s">
        <v>311</v>
      </c>
      <c r="AF34" s="86" t="s">
        <v>432</v>
      </c>
      <c r="AG34" s="86" t="s">
        <v>134</v>
      </c>
      <c r="AH34" s="87">
        <v>47.7</v>
      </c>
      <c r="AI34" s="88">
        <v>42498</v>
      </c>
    </row>
    <row r="35" spans="1:35" ht="19.95" customHeight="1" thickBot="1">
      <c r="A35" s="81">
        <v>800</v>
      </c>
      <c r="B35" s="82" t="s">
        <v>315</v>
      </c>
      <c r="C35" s="82" t="s">
        <v>144</v>
      </c>
      <c r="D35" s="140" t="s">
        <v>316</v>
      </c>
      <c r="E35" s="84">
        <v>40299</v>
      </c>
      <c r="F35" s="85"/>
      <c r="G35" s="132" t="s">
        <v>317</v>
      </c>
      <c r="H35" s="86" t="s">
        <v>315</v>
      </c>
      <c r="I35" s="86" t="s">
        <v>144</v>
      </c>
      <c r="J35" s="140" t="s">
        <v>316</v>
      </c>
      <c r="K35" s="88">
        <v>40299</v>
      </c>
      <c r="L35" s="71"/>
      <c r="M35" s="132" t="s">
        <v>317</v>
      </c>
      <c r="N35" s="86" t="s">
        <v>318</v>
      </c>
      <c r="O35" s="86" t="s">
        <v>235</v>
      </c>
      <c r="P35" s="90">
        <v>1.2951388888888889E-3</v>
      </c>
      <c r="Q35" s="88">
        <v>39663</v>
      </c>
      <c r="R35" s="71"/>
      <c r="S35" s="132" t="s">
        <v>317</v>
      </c>
      <c r="T35" s="86" t="s">
        <v>319</v>
      </c>
      <c r="U35" s="86" t="s">
        <v>141</v>
      </c>
      <c r="V35" s="141" t="s">
        <v>320</v>
      </c>
      <c r="W35" s="88">
        <v>44786</v>
      </c>
      <c r="Y35" s="132" t="s">
        <v>317</v>
      </c>
      <c r="Z35" s="86" t="s">
        <v>433</v>
      </c>
      <c r="AA35" s="86" t="s">
        <v>145</v>
      </c>
      <c r="AB35" s="90">
        <v>1.3252314814814813E-3</v>
      </c>
      <c r="AC35" s="88">
        <v>41462</v>
      </c>
      <c r="AD35" s="71"/>
      <c r="AE35" s="132" t="s">
        <v>317</v>
      </c>
      <c r="AF35" s="86" t="s">
        <v>319</v>
      </c>
      <c r="AG35" s="86" t="s">
        <v>141</v>
      </c>
      <c r="AH35" s="141" t="s">
        <v>320</v>
      </c>
      <c r="AI35" s="88">
        <v>44786</v>
      </c>
    </row>
    <row r="36" spans="1:35" ht="19.95" customHeight="1" thickBot="1">
      <c r="A36" s="81">
        <v>1500</v>
      </c>
      <c r="B36" s="82" t="s">
        <v>321</v>
      </c>
      <c r="C36" s="82" t="s">
        <v>233</v>
      </c>
      <c r="D36" s="89">
        <v>2.673611111111111E-3</v>
      </c>
      <c r="E36" s="84">
        <v>40391</v>
      </c>
      <c r="F36" s="85"/>
      <c r="G36" s="132" t="s">
        <v>322</v>
      </c>
      <c r="H36" s="86" t="s">
        <v>321</v>
      </c>
      <c r="I36" s="86" t="s">
        <v>235</v>
      </c>
      <c r="J36" s="90">
        <v>2.673611111111111E-3</v>
      </c>
      <c r="K36" s="88">
        <v>40391</v>
      </c>
      <c r="L36" s="71"/>
      <c r="M36" s="132" t="s">
        <v>322</v>
      </c>
      <c r="N36" s="86" t="s">
        <v>323</v>
      </c>
      <c r="O36" s="86" t="s">
        <v>324</v>
      </c>
      <c r="P36" s="90">
        <v>2.6805555555555554E-3</v>
      </c>
      <c r="Q36" s="88">
        <v>40362</v>
      </c>
      <c r="R36" s="71"/>
      <c r="S36" s="132" t="s">
        <v>322</v>
      </c>
      <c r="T36" s="86" t="s">
        <v>325</v>
      </c>
      <c r="U36" s="86" t="s">
        <v>147</v>
      </c>
      <c r="V36" s="91">
        <v>2.7453703703703702E-3</v>
      </c>
      <c r="W36" s="88">
        <v>40391</v>
      </c>
      <c r="Y36" s="132" t="s">
        <v>322</v>
      </c>
      <c r="Z36" s="86" t="s">
        <v>323</v>
      </c>
      <c r="AA36" s="86" t="s">
        <v>324</v>
      </c>
      <c r="AB36" s="90">
        <v>2.7175925925925926E-3</v>
      </c>
      <c r="AC36" s="88">
        <v>39606</v>
      </c>
      <c r="AD36" s="71"/>
      <c r="AE36" s="132" t="s">
        <v>322</v>
      </c>
      <c r="AF36" s="86" t="s">
        <v>325</v>
      </c>
      <c r="AG36" s="86" t="s">
        <v>147</v>
      </c>
      <c r="AH36" s="91">
        <v>2.7453703703703702E-3</v>
      </c>
      <c r="AI36" s="88">
        <v>40391</v>
      </c>
    </row>
    <row r="37" spans="1:35" ht="19.95" customHeight="1" thickBot="1">
      <c r="A37" s="81">
        <v>3000</v>
      </c>
      <c r="B37" s="82" t="s">
        <v>326</v>
      </c>
      <c r="C37" s="82" t="s">
        <v>148</v>
      </c>
      <c r="D37" s="89">
        <v>5.7719907407407407E-3</v>
      </c>
      <c r="E37" s="84">
        <v>39663</v>
      </c>
      <c r="F37" s="85"/>
      <c r="G37" s="132" t="s">
        <v>327</v>
      </c>
      <c r="H37" s="86" t="s">
        <v>328</v>
      </c>
      <c r="I37" s="86" t="s">
        <v>144</v>
      </c>
      <c r="J37" s="90">
        <v>5.9050925925925929E-3</v>
      </c>
      <c r="K37" s="88">
        <v>41853</v>
      </c>
      <c r="L37" s="71"/>
      <c r="M37" s="132" t="s">
        <v>327</v>
      </c>
      <c r="N37" s="86" t="s">
        <v>326</v>
      </c>
      <c r="O37" s="86" t="s">
        <v>148</v>
      </c>
      <c r="P37" s="90">
        <v>5.7719907407407407E-3</v>
      </c>
      <c r="Q37" s="88">
        <v>39663</v>
      </c>
      <c r="R37" s="71"/>
      <c r="S37" s="132" t="s">
        <v>327</v>
      </c>
      <c r="T37" s="86" t="s">
        <v>325</v>
      </c>
      <c r="U37" s="86" t="s">
        <v>147</v>
      </c>
      <c r="V37" s="91">
        <v>5.7893518518518511E-3</v>
      </c>
      <c r="W37" s="88">
        <v>40391</v>
      </c>
      <c r="Y37" s="132" t="s">
        <v>327</v>
      </c>
      <c r="Z37" s="86" t="s">
        <v>434</v>
      </c>
      <c r="AA37" s="86" t="s">
        <v>147</v>
      </c>
      <c r="AB37" s="90">
        <v>5.8900462962962969E-3</v>
      </c>
      <c r="AC37" s="88">
        <v>39663</v>
      </c>
      <c r="AD37" s="71"/>
      <c r="AE37" s="132" t="s">
        <v>327</v>
      </c>
      <c r="AF37" s="86" t="s">
        <v>325</v>
      </c>
      <c r="AG37" s="86" t="s">
        <v>147</v>
      </c>
      <c r="AH37" s="91">
        <v>5.7893518518518511E-3</v>
      </c>
      <c r="AI37" s="88">
        <v>40391</v>
      </c>
    </row>
    <row r="38" spans="1:35" ht="19.95" customHeight="1" thickBot="1">
      <c r="A38" s="81">
        <v>5000</v>
      </c>
      <c r="B38" s="82" t="s">
        <v>329</v>
      </c>
      <c r="C38" s="82" t="s">
        <v>147</v>
      </c>
      <c r="D38" s="89">
        <v>1.0253472222222223E-2</v>
      </c>
      <c r="E38" s="84">
        <v>41034</v>
      </c>
      <c r="F38" s="85"/>
      <c r="G38" s="132" t="s">
        <v>330</v>
      </c>
      <c r="H38" s="86" t="s">
        <v>331</v>
      </c>
      <c r="I38" s="86" t="s">
        <v>144</v>
      </c>
      <c r="J38" s="90">
        <v>1.0278935185185184E-2</v>
      </c>
      <c r="K38" s="88">
        <v>40727</v>
      </c>
      <c r="L38" s="71"/>
      <c r="M38" s="132" t="s">
        <v>330</v>
      </c>
      <c r="N38" s="86" t="s">
        <v>332</v>
      </c>
      <c r="O38" s="86" t="s">
        <v>250</v>
      </c>
      <c r="P38" s="90">
        <v>1.0320601851851852E-2</v>
      </c>
      <c r="Q38" s="88">
        <v>42931</v>
      </c>
      <c r="R38" s="71"/>
      <c r="S38" s="132" t="s">
        <v>330</v>
      </c>
      <c r="T38" s="86" t="s">
        <v>329</v>
      </c>
      <c r="U38" s="86" t="s">
        <v>147</v>
      </c>
      <c r="V38" s="91">
        <v>1.0253472222222223E-2</v>
      </c>
      <c r="W38" s="88">
        <v>41034</v>
      </c>
      <c r="Y38" s="132" t="s">
        <v>330</v>
      </c>
      <c r="Z38" s="86" t="s">
        <v>434</v>
      </c>
      <c r="AA38" s="86" t="s">
        <v>147</v>
      </c>
      <c r="AB38" s="90">
        <v>1.0473379629629629E-2</v>
      </c>
      <c r="AC38" s="88">
        <v>39935</v>
      </c>
      <c r="AD38" s="71"/>
      <c r="AE38" s="132" t="s">
        <v>330</v>
      </c>
      <c r="AF38" s="86" t="s">
        <v>329</v>
      </c>
      <c r="AG38" s="86" t="s">
        <v>147</v>
      </c>
      <c r="AH38" s="91">
        <v>1.0253472222222223E-2</v>
      </c>
      <c r="AI38" s="88">
        <v>41034</v>
      </c>
    </row>
    <row r="39" spans="1:35" ht="19.95" customHeight="1" thickBot="1">
      <c r="A39" s="81" t="s">
        <v>152</v>
      </c>
      <c r="B39" s="82" t="s">
        <v>333</v>
      </c>
      <c r="C39" s="82" t="s">
        <v>334</v>
      </c>
      <c r="D39" s="89">
        <v>4.0405092592592593E-3</v>
      </c>
      <c r="E39" s="84">
        <v>43289</v>
      </c>
      <c r="F39" s="85"/>
      <c r="G39" s="132" t="s">
        <v>335</v>
      </c>
      <c r="H39" s="86" t="s">
        <v>333</v>
      </c>
      <c r="I39" s="86" t="s">
        <v>336</v>
      </c>
      <c r="J39" s="90">
        <v>4.0405092592592593E-3</v>
      </c>
      <c r="K39" s="88">
        <v>43289</v>
      </c>
      <c r="L39" s="71"/>
      <c r="M39" s="132" t="s">
        <v>335</v>
      </c>
      <c r="N39" s="86" t="s">
        <v>333</v>
      </c>
      <c r="O39" s="86" t="s">
        <v>289</v>
      </c>
      <c r="P39" s="90">
        <v>4.0840277777777776E-3</v>
      </c>
      <c r="Q39" s="88">
        <v>41826</v>
      </c>
      <c r="R39" s="71"/>
      <c r="S39" s="132" t="s">
        <v>335</v>
      </c>
      <c r="T39" s="86" t="s">
        <v>337</v>
      </c>
      <c r="U39" s="86" t="s">
        <v>147</v>
      </c>
      <c r="V39" s="91">
        <v>4.0810185185185185E-3</v>
      </c>
      <c r="W39" s="88">
        <v>41763</v>
      </c>
      <c r="Y39" s="132" t="s">
        <v>335</v>
      </c>
      <c r="Z39" s="86" t="s">
        <v>435</v>
      </c>
      <c r="AA39" s="86" t="s">
        <v>324</v>
      </c>
      <c r="AB39" s="90">
        <v>4.2488425925925923E-3</v>
      </c>
      <c r="AC39" s="88">
        <v>39571</v>
      </c>
      <c r="AD39" s="71"/>
      <c r="AE39" s="132" t="s">
        <v>335</v>
      </c>
      <c r="AF39" s="86" t="s">
        <v>337</v>
      </c>
      <c r="AG39" s="86" t="s">
        <v>147</v>
      </c>
      <c r="AH39" s="91">
        <v>4.0810185185185185E-3</v>
      </c>
      <c r="AI39" s="88">
        <v>41763</v>
      </c>
    </row>
    <row r="40" spans="1:35" ht="19.95" customHeight="1" thickBot="1">
      <c r="A40" s="81" t="s">
        <v>153</v>
      </c>
      <c r="B40" s="82" t="s">
        <v>337</v>
      </c>
      <c r="C40" s="82" t="s">
        <v>147</v>
      </c>
      <c r="D40" s="89">
        <v>6.4236111111111117E-3</v>
      </c>
      <c r="E40" s="84">
        <v>40769</v>
      </c>
      <c r="F40" s="85"/>
      <c r="G40" s="132" t="s">
        <v>338</v>
      </c>
      <c r="H40" s="139" t="s">
        <v>339</v>
      </c>
      <c r="I40" s="139" t="s">
        <v>144</v>
      </c>
      <c r="J40" s="94" t="s">
        <v>340</v>
      </c>
      <c r="K40" s="110">
        <v>45458</v>
      </c>
      <c r="L40" s="71"/>
      <c r="M40" s="132" t="s">
        <v>338</v>
      </c>
      <c r="N40" s="93" t="s">
        <v>341</v>
      </c>
      <c r="O40" s="93" t="s">
        <v>235</v>
      </c>
      <c r="P40" s="94" t="s">
        <v>342</v>
      </c>
      <c r="Q40" s="95">
        <v>45487</v>
      </c>
      <c r="R40" s="71"/>
      <c r="S40" s="132" t="s">
        <v>338</v>
      </c>
      <c r="T40" s="86" t="s">
        <v>337</v>
      </c>
      <c r="U40" s="86" t="s">
        <v>147</v>
      </c>
      <c r="V40" s="91">
        <v>6.4236111111111117E-3</v>
      </c>
      <c r="W40" s="88">
        <v>40769</v>
      </c>
      <c r="Y40" s="132" t="s">
        <v>338</v>
      </c>
      <c r="Z40" s="86" t="s">
        <v>436</v>
      </c>
      <c r="AA40" s="86" t="s">
        <v>147</v>
      </c>
      <c r="AB40" s="90">
        <v>6.7557870370370367E-3</v>
      </c>
      <c r="AC40" s="88">
        <v>43253</v>
      </c>
      <c r="AD40" s="71"/>
      <c r="AE40" s="132" t="s">
        <v>338</v>
      </c>
      <c r="AF40" s="86" t="s">
        <v>337</v>
      </c>
      <c r="AG40" s="86" t="s">
        <v>147</v>
      </c>
      <c r="AH40" s="91">
        <v>6.4236111111111117E-3</v>
      </c>
      <c r="AI40" s="88">
        <v>40769</v>
      </c>
    </row>
    <row r="41" spans="1:35" ht="40.049999999999997" customHeight="1" thickBot="1">
      <c r="A41" s="81" t="s">
        <v>155</v>
      </c>
      <c r="B41" s="82" t="s">
        <v>343</v>
      </c>
      <c r="C41" s="82" t="s">
        <v>135</v>
      </c>
      <c r="D41" s="83">
        <v>14.09</v>
      </c>
      <c r="E41" s="84">
        <v>42554</v>
      </c>
      <c r="F41" s="85"/>
      <c r="G41" s="132" t="s">
        <v>155</v>
      </c>
      <c r="H41" s="86" t="s">
        <v>343</v>
      </c>
      <c r="I41" s="86" t="s">
        <v>135</v>
      </c>
      <c r="J41" s="87">
        <v>14.09</v>
      </c>
      <c r="K41" s="88">
        <v>42554</v>
      </c>
      <c r="L41" s="71"/>
      <c r="M41" s="132" t="s">
        <v>155</v>
      </c>
      <c r="N41" s="97" t="s">
        <v>344</v>
      </c>
      <c r="O41" s="97" t="s">
        <v>345</v>
      </c>
      <c r="P41" s="140">
        <v>14.7</v>
      </c>
      <c r="Q41" s="100" t="s">
        <v>346</v>
      </c>
      <c r="R41" s="71"/>
      <c r="S41" s="132" t="s">
        <v>155</v>
      </c>
      <c r="T41" s="86" t="s">
        <v>347</v>
      </c>
      <c r="U41" s="86" t="s">
        <v>348</v>
      </c>
      <c r="V41" s="87">
        <v>14.2</v>
      </c>
      <c r="W41" s="88">
        <v>40769</v>
      </c>
      <c r="Y41" s="132" t="s">
        <v>155</v>
      </c>
      <c r="Z41" s="97" t="s">
        <v>437</v>
      </c>
      <c r="AA41" s="86" t="s">
        <v>438</v>
      </c>
      <c r="AB41" s="87">
        <v>14.9</v>
      </c>
      <c r="AC41" s="88">
        <v>40391</v>
      </c>
      <c r="AD41" s="71"/>
      <c r="AE41" s="132" t="s">
        <v>155</v>
      </c>
      <c r="AF41" s="86" t="s">
        <v>347</v>
      </c>
      <c r="AG41" s="86" t="s">
        <v>348</v>
      </c>
      <c r="AH41" s="87">
        <v>14.2</v>
      </c>
      <c r="AI41" s="88">
        <v>40769</v>
      </c>
    </row>
    <row r="42" spans="1:35" ht="19.95" customHeight="1" thickBot="1">
      <c r="A42" s="81" t="s">
        <v>156</v>
      </c>
      <c r="B42" s="82" t="s">
        <v>349</v>
      </c>
      <c r="C42" s="82" t="s">
        <v>135</v>
      </c>
      <c r="D42" s="83">
        <v>51.52</v>
      </c>
      <c r="E42" s="84">
        <v>44759</v>
      </c>
      <c r="F42" s="85"/>
      <c r="G42" s="132" t="s">
        <v>156</v>
      </c>
      <c r="H42" s="86" t="s">
        <v>349</v>
      </c>
      <c r="I42" s="86" t="s">
        <v>135</v>
      </c>
      <c r="J42" s="87">
        <v>51.52</v>
      </c>
      <c r="K42" s="88">
        <v>44759</v>
      </c>
      <c r="L42" s="71"/>
      <c r="M42" s="132" t="s">
        <v>156</v>
      </c>
      <c r="N42" s="86" t="s">
        <v>313</v>
      </c>
      <c r="O42" s="86" t="s">
        <v>136</v>
      </c>
      <c r="P42" s="87">
        <v>51.9</v>
      </c>
      <c r="Q42" s="88">
        <v>43226</v>
      </c>
      <c r="R42" s="71"/>
      <c r="S42" s="132" t="s">
        <v>156</v>
      </c>
      <c r="T42" s="86" t="s">
        <v>350</v>
      </c>
      <c r="U42" s="86" t="s">
        <v>351</v>
      </c>
      <c r="V42" s="87">
        <v>54.6</v>
      </c>
      <c r="W42" s="88">
        <v>39634</v>
      </c>
      <c r="Y42" s="132" t="s">
        <v>156</v>
      </c>
      <c r="Z42" s="86" t="s">
        <v>439</v>
      </c>
      <c r="AA42" s="86" t="s">
        <v>440</v>
      </c>
      <c r="AB42" s="87">
        <v>53.2</v>
      </c>
      <c r="AC42" s="88">
        <v>40391</v>
      </c>
      <c r="AD42" s="71"/>
      <c r="AE42" s="132" t="s">
        <v>156</v>
      </c>
      <c r="AF42" s="86" t="s">
        <v>350</v>
      </c>
      <c r="AG42" s="86" t="s">
        <v>351</v>
      </c>
      <c r="AH42" s="87">
        <v>54.6</v>
      </c>
      <c r="AI42" s="88">
        <v>39634</v>
      </c>
    </row>
    <row r="43" spans="1:35" ht="19.95" customHeight="1" thickBot="1">
      <c r="A43" s="81" t="s">
        <v>159</v>
      </c>
      <c r="B43" s="82" t="s">
        <v>352</v>
      </c>
      <c r="C43" s="82" t="s">
        <v>135</v>
      </c>
      <c r="D43" s="83">
        <v>2.23</v>
      </c>
      <c r="E43" s="84">
        <v>42554</v>
      </c>
      <c r="F43" s="85"/>
      <c r="G43" s="81" t="s">
        <v>159</v>
      </c>
      <c r="H43" s="86" t="s">
        <v>352</v>
      </c>
      <c r="I43" s="86" t="s">
        <v>135</v>
      </c>
      <c r="J43" s="140">
        <v>2.23</v>
      </c>
      <c r="K43" s="88">
        <v>42554</v>
      </c>
      <c r="L43" s="71"/>
      <c r="M43" s="81" t="s">
        <v>159</v>
      </c>
      <c r="N43" s="101" t="s">
        <v>353</v>
      </c>
      <c r="O43" s="139" t="s">
        <v>291</v>
      </c>
      <c r="P43" s="109">
        <v>2.16</v>
      </c>
      <c r="Q43" s="110">
        <v>45095</v>
      </c>
      <c r="R43" s="71"/>
      <c r="S43" s="81" t="s">
        <v>159</v>
      </c>
      <c r="T43" s="86" t="s">
        <v>354</v>
      </c>
      <c r="U43" s="86" t="s">
        <v>355</v>
      </c>
      <c r="V43" s="87">
        <v>2.0699999999999998</v>
      </c>
      <c r="W43" s="88">
        <v>40731</v>
      </c>
      <c r="Y43" s="81" t="s">
        <v>159</v>
      </c>
      <c r="Z43" s="114" t="s">
        <v>353</v>
      </c>
      <c r="AA43" s="86" t="s">
        <v>291</v>
      </c>
      <c r="AB43" s="87">
        <v>2.16</v>
      </c>
      <c r="AC43" s="88">
        <v>44786</v>
      </c>
      <c r="AD43" s="71"/>
      <c r="AE43" s="81" t="s">
        <v>159</v>
      </c>
      <c r="AF43" s="86" t="s">
        <v>354</v>
      </c>
      <c r="AG43" s="86" t="s">
        <v>355</v>
      </c>
      <c r="AH43" s="87">
        <v>2.0699999999999998</v>
      </c>
      <c r="AI43" s="88">
        <v>40731</v>
      </c>
    </row>
    <row r="44" spans="1:35" ht="60" customHeight="1" thickBot="1">
      <c r="A44" s="81" t="s">
        <v>160</v>
      </c>
      <c r="B44" s="82" t="s">
        <v>356</v>
      </c>
      <c r="C44" s="82" t="s">
        <v>384</v>
      </c>
      <c r="D44" s="83">
        <v>5</v>
      </c>
      <c r="E44" s="84">
        <v>39998</v>
      </c>
      <c r="F44" s="85"/>
      <c r="G44" s="81" t="s">
        <v>160</v>
      </c>
      <c r="H44" s="97" t="s">
        <v>357</v>
      </c>
      <c r="I44" s="97" t="s">
        <v>358</v>
      </c>
      <c r="J44" s="99" t="s">
        <v>359</v>
      </c>
      <c r="K44" s="99" t="s">
        <v>360</v>
      </c>
      <c r="L44" s="71"/>
      <c r="M44" s="81" t="s">
        <v>160</v>
      </c>
      <c r="N44" s="86" t="s">
        <v>356</v>
      </c>
      <c r="O44" s="97" t="s">
        <v>142</v>
      </c>
      <c r="P44" s="98">
        <v>4.9000000000000004</v>
      </c>
      <c r="Q44" s="100">
        <v>39606</v>
      </c>
      <c r="R44" s="71"/>
      <c r="S44" s="81" t="s">
        <v>160</v>
      </c>
      <c r="T44" s="86" t="s">
        <v>361</v>
      </c>
      <c r="U44" s="86" t="s">
        <v>141</v>
      </c>
      <c r="V44" s="87">
        <v>4.1500000000000004</v>
      </c>
      <c r="W44" s="100">
        <v>44717</v>
      </c>
      <c r="Y44" s="81" t="s">
        <v>160</v>
      </c>
      <c r="Z44" s="86" t="s">
        <v>356</v>
      </c>
      <c r="AA44" s="97" t="s">
        <v>293</v>
      </c>
      <c r="AB44" s="98">
        <v>5</v>
      </c>
      <c r="AC44" s="100">
        <v>39998</v>
      </c>
      <c r="AD44" s="71"/>
      <c r="AE44" s="81" t="s">
        <v>160</v>
      </c>
      <c r="AF44" s="86" t="s">
        <v>361</v>
      </c>
      <c r="AG44" s="86" t="s">
        <v>141</v>
      </c>
      <c r="AH44" s="87">
        <v>4.1500000000000004</v>
      </c>
      <c r="AI44" s="100">
        <v>44717</v>
      </c>
    </row>
    <row r="45" spans="1:35" ht="19.95" customHeight="1" thickBot="1">
      <c r="A45" s="81" t="s">
        <v>161</v>
      </c>
      <c r="B45" s="82" t="s">
        <v>362</v>
      </c>
      <c r="C45" s="82" t="s">
        <v>221</v>
      </c>
      <c r="D45" s="83">
        <v>7.41</v>
      </c>
      <c r="E45" s="84">
        <v>39634</v>
      </c>
      <c r="F45" s="85"/>
      <c r="G45" s="81" t="s">
        <v>161</v>
      </c>
      <c r="H45" s="86" t="s">
        <v>362</v>
      </c>
      <c r="I45" s="86" t="s">
        <v>227</v>
      </c>
      <c r="J45" s="140">
        <v>7.41</v>
      </c>
      <c r="K45" s="88">
        <v>39634</v>
      </c>
      <c r="L45" s="71"/>
      <c r="M45" s="81" t="s">
        <v>161</v>
      </c>
      <c r="N45" s="86" t="s">
        <v>362</v>
      </c>
      <c r="O45" s="86" t="s">
        <v>227</v>
      </c>
      <c r="P45" s="87">
        <v>7.36</v>
      </c>
      <c r="Q45" s="88">
        <v>40299</v>
      </c>
      <c r="R45" s="71"/>
      <c r="S45" s="81" t="s">
        <v>161</v>
      </c>
      <c r="T45" s="86" t="s">
        <v>363</v>
      </c>
      <c r="U45" s="86" t="s">
        <v>278</v>
      </c>
      <c r="V45" s="87">
        <v>7.11</v>
      </c>
      <c r="W45" s="88">
        <v>40670</v>
      </c>
      <c r="Y45" s="81" t="s">
        <v>161</v>
      </c>
      <c r="Z45" s="86" t="s">
        <v>441</v>
      </c>
      <c r="AA45" s="86" t="s">
        <v>149</v>
      </c>
      <c r="AB45" s="87">
        <v>7.19</v>
      </c>
      <c r="AC45" s="88">
        <v>42525</v>
      </c>
      <c r="AD45" s="71"/>
      <c r="AE45" s="81" t="s">
        <v>161</v>
      </c>
      <c r="AF45" s="86" t="s">
        <v>363</v>
      </c>
      <c r="AG45" s="86" t="s">
        <v>278</v>
      </c>
      <c r="AH45" s="87">
        <v>7.11</v>
      </c>
      <c r="AI45" s="88">
        <v>42554</v>
      </c>
    </row>
    <row r="46" spans="1:35" ht="19.95" customHeight="1" thickBot="1">
      <c r="A46" s="81" t="s">
        <v>162</v>
      </c>
      <c r="B46" s="82" t="s">
        <v>364</v>
      </c>
      <c r="C46" s="82" t="s">
        <v>219</v>
      </c>
      <c r="D46" s="83">
        <v>15.63</v>
      </c>
      <c r="E46" s="84">
        <v>40362</v>
      </c>
      <c r="F46" s="85"/>
      <c r="G46" s="81" t="s">
        <v>162</v>
      </c>
      <c r="H46" s="86" t="s">
        <v>364</v>
      </c>
      <c r="I46" s="86" t="s">
        <v>219</v>
      </c>
      <c r="J46" s="140">
        <v>15.63</v>
      </c>
      <c r="K46" s="88">
        <v>40362</v>
      </c>
      <c r="L46" s="71"/>
      <c r="M46" s="81" t="s">
        <v>162</v>
      </c>
      <c r="N46" s="86" t="s">
        <v>365</v>
      </c>
      <c r="O46" s="86" t="s">
        <v>135</v>
      </c>
      <c r="P46" s="87">
        <v>15.02</v>
      </c>
      <c r="Q46" s="88">
        <v>39571</v>
      </c>
      <c r="R46" s="71"/>
      <c r="S46" s="81" t="s">
        <v>162</v>
      </c>
      <c r="T46" s="86" t="s">
        <v>366</v>
      </c>
      <c r="U46" s="86" t="s">
        <v>143</v>
      </c>
      <c r="V46" s="87">
        <v>14.66</v>
      </c>
      <c r="W46" s="100">
        <v>44717</v>
      </c>
      <c r="Y46" s="81" t="s">
        <v>162</v>
      </c>
      <c r="Z46" s="139" t="s">
        <v>442</v>
      </c>
      <c r="AA46" s="139" t="s">
        <v>278</v>
      </c>
      <c r="AB46" s="109">
        <v>14.58</v>
      </c>
      <c r="AC46" s="110">
        <v>45116</v>
      </c>
      <c r="AD46" s="71"/>
      <c r="AE46" s="81" t="s">
        <v>162</v>
      </c>
      <c r="AF46" s="86" t="s">
        <v>366</v>
      </c>
      <c r="AG46" s="86" t="s">
        <v>143</v>
      </c>
      <c r="AH46" s="87">
        <v>14.66</v>
      </c>
      <c r="AI46" s="88">
        <v>40670</v>
      </c>
    </row>
    <row r="47" spans="1:35" ht="19.95" customHeight="1" thickBot="1">
      <c r="A47" s="81" t="s">
        <v>163</v>
      </c>
      <c r="B47" s="82" t="s">
        <v>367</v>
      </c>
      <c r="C47" s="82" t="s">
        <v>135</v>
      </c>
      <c r="D47" s="83">
        <v>17.559999999999999</v>
      </c>
      <c r="E47" s="84">
        <v>41034</v>
      </c>
      <c r="F47" s="85"/>
      <c r="G47" s="81" t="s">
        <v>163</v>
      </c>
      <c r="H47" s="86" t="s">
        <v>367</v>
      </c>
      <c r="I47" s="86" t="s">
        <v>135</v>
      </c>
      <c r="J47" s="140">
        <v>17.559999999999999</v>
      </c>
      <c r="K47" s="88">
        <v>41034</v>
      </c>
      <c r="L47" s="71"/>
      <c r="M47" s="81" t="s">
        <v>163</v>
      </c>
      <c r="N47" s="97" t="s">
        <v>368</v>
      </c>
      <c r="O47" s="86" t="s">
        <v>369</v>
      </c>
      <c r="P47" s="87">
        <v>16.399999999999999</v>
      </c>
      <c r="Q47" s="88">
        <v>41412</v>
      </c>
      <c r="R47" s="71"/>
      <c r="S47" s="81" t="s">
        <v>163</v>
      </c>
      <c r="T47" s="86" t="s">
        <v>370</v>
      </c>
      <c r="U47" s="86" t="s">
        <v>371</v>
      </c>
      <c r="V47" s="87">
        <v>15.79</v>
      </c>
      <c r="W47" s="88">
        <v>43632</v>
      </c>
      <c r="Y47" s="81" t="s">
        <v>163</v>
      </c>
      <c r="Z47" s="97" t="s">
        <v>368</v>
      </c>
      <c r="AA47" s="86" t="s">
        <v>138</v>
      </c>
      <c r="AB47" s="87">
        <v>16.61</v>
      </c>
      <c r="AC47" s="88">
        <v>43253</v>
      </c>
      <c r="AD47" s="71"/>
      <c r="AE47" s="81" t="s">
        <v>163</v>
      </c>
      <c r="AF47" s="86" t="s">
        <v>370</v>
      </c>
      <c r="AG47" s="86" t="s">
        <v>371</v>
      </c>
      <c r="AH47" s="87">
        <v>15.79</v>
      </c>
      <c r="AI47" s="88">
        <v>43632</v>
      </c>
    </row>
    <row r="48" spans="1:35" ht="19.95" customHeight="1" thickBot="1">
      <c r="A48" s="81" t="s">
        <v>164</v>
      </c>
      <c r="B48" s="82" t="s">
        <v>372</v>
      </c>
      <c r="C48" s="82" t="s">
        <v>373</v>
      </c>
      <c r="D48" s="83">
        <v>54.72</v>
      </c>
      <c r="E48" s="84">
        <v>39663</v>
      </c>
      <c r="F48" s="85"/>
      <c r="G48" s="81" t="s">
        <v>164</v>
      </c>
      <c r="H48" s="86" t="s">
        <v>374</v>
      </c>
      <c r="I48" s="86" t="s">
        <v>135</v>
      </c>
      <c r="J48" s="140">
        <v>50.86</v>
      </c>
      <c r="K48" s="88">
        <v>41056</v>
      </c>
      <c r="L48" s="71"/>
      <c r="M48" s="81" t="s">
        <v>164</v>
      </c>
      <c r="N48" s="101" t="s">
        <v>375</v>
      </c>
      <c r="O48" s="102" t="s">
        <v>135</v>
      </c>
      <c r="P48" s="103">
        <v>53.74</v>
      </c>
      <c r="Q48" s="104">
        <v>45522</v>
      </c>
      <c r="R48" s="71"/>
      <c r="S48" s="81" t="s">
        <v>164</v>
      </c>
      <c r="T48" s="86" t="s">
        <v>372</v>
      </c>
      <c r="U48" s="86" t="s">
        <v>373</v>
      </c>
      <c r="V48" s="87">
        <v>54.72</v>
      </c>
      <c r="W48" s="88">
        <v>39663</v>
      </c>
      <c r="Y48" s="81" t="s">
        <v>164</v>
      </c>
      <c r="Z48" s="86" t="s">
        <v>443</v>
      </c>
      <c r="AA48" s="86" t="s">
        <v>147</v>
      </c>
      <c r="AB48" s="87">
        <v>47.34</v>
      </c>
      <c r="AC48" s="88">
        <v>39634</v>
      </c>
      <c r="AD48" s="71"/>
      <c r="AE48" s="81" t="s">
        <v>164</v>
      </c>
      <c r="AF48" s="86" t="s">
        <v>372</v>
      </c>
      <c r="AG48" s="86" t="s">
        <v>373</v>
      </c>
      <c r="AH48" s="87">
        <v>54.72</v>
      </c>
      <c r="AI48" s="88">
        <v>39663</v>
      </c>
    </row>
    <row r="49" spans="1:35" ht="19.95" customHeight="1" thickBot="1">
      <c r="A49" s="81" t="s">
        <v>165</v>
      </c>
      <c r="B49" s="142" t="s">
        <v>376</v>
      </c>
      <c r="C49" s="142" t="s">
        <v>135</v>
      </c>
      <c r="D49" s="143">
        <v>71.81</v>
      </c>
      <c r="E49" s="144">
        <v>45542</v>
      </c>
      <c r="F49" s="85"/>
      <c r="G49" s="81" t="s">
        <v>165</v>
      </c>
      <c r="H49" s="111" t="s">
        <v>376</v>
      </c>
      <c r="I49" s="111" t="s">
        <v>135</v>
      </c>
      <c r="J49" s="145">
        <v>68.31</v>
      </c>
      <c r="K49" s="113">
        <v>44786</v>
      </c>
      <c r="L49" s="71"/>
      <c r="M49" s="81" t="s">
        <v>165</v>
      </c>
      <c r="N49" s="139" t="s">
        <v>376</v>
      </c>
      <c r="O49" s="139" t="s">
        <v>135</v>
      </c>
      <c r="P49" s="109">
        <v>71.81</v>
      </c>
      <c r="Q49" s="110">
        <v>45542</v>
      </c>
      <c r="R49" s="71"/>
      <c r="S49" s="81" t="s">
        <v>165</v>
      </c>
      <c r="T49" s="139" t="s">
        <v>376</v>
      </c>
      <c r="U49" s="139" t="s">
        <v>135</v>
      </c>
      <c r="V49" s="109">
        <v>68.290000000000006</v>
      </c>
      <c r="W49" s="110">
        <v>45823</v>
      </c>
      <c r="Y49" s="81" t="s">
        <v>165</v>
      </c>
      <c r="Z49" s="86" t="s">
        <v>446</v>
      </c>
      <c r="AA49" s="86" t="s">
        <v>138</v>
      </c>
      <c r="AB49" s="87">
        <v>61.85</v>
      </c>
      <c r="AC49" s="88">
        <v>42525</v>
      </c>
      <c r="AD49" s="71"/>
      <c r="AE49" s="81" t="s">
        <v>165</v>
      </c>
      <c r="AF49" s="111" t="s">
        <v>377</v>
      </c>
      <c r="AG49" s="111" t="s">
        <v>133</v>
      </c>
      <c r="AH49" s="112">
        <v>65.650000000000006</v>
      </c>
      <c r="AI49" s="113">
        <v>42525</v>
      </c>
    </row>
    <row r="50" spans="1:35" ht="19.95" customHeight="1" thickBot="1">
      <c r="A50" s="81" t="s">
        <v>166</v>
      </c>
      <c r="B50" s="82" t="s">
        <v>378</v>
      </c>
      <c r="C50" s="82" t="s">
        <v>250</v>
      </c>
      <c r="D50" s="83">
        <v>70.31</v>
      </c>
      <c r="E50" s="84">
        <v>41763</v>
      </c>
      <c r="F50" s="146"/>
      <c r="G50" s="81" t="s">
        <v>166</v>
      </c>
      <c r="H50" s="86" t="s">
        <v>379</v>
      </c>
      <c r="I50" s="86" t="s">
        <v>221</v>
      </c>
      <c r="J50" s="140">
        <v>67.98</v>
      </c>
      <c r="K50" s="88">
        <v>39634</v>
      </c>
      <c r="L50" s="71"/>
      <c r="M50" s="81" t="s">
        <v>166</v>
      </c>
      <c r="N50" s="86" t="s">
        <v>378</v>
      </c>
      <c r="O50" s="86" t="s">
        <v>289</v>
      </c>
      <c r="P50" s="87">
        <v>70.31</v>
      </c>
      <c r="Q50" s="88">
        <v>41763</v>
      </c>
      <c r="R50" s="71"/>
      <c r="S50" s="81" t="s">
        <v>166</v>
      </c>
      <c r="T50" s="86" t="s">
        <v>380</v>
      </c>
      <c r="U50" s="86" t="s">
        <v>148</v>
      </c>
      <c r="V50" s="87">
        <v>65.63</v>
      </c>
      <c r="W50" s="88">
        <v>40670</v>
      </c>
      <c r="Y50" s="81" t="s">
        <v>166</v>
      </c>
      <c r="Z50" s="86" t="s">
        <v>380</v>
      </c>
      <c r="AA50" s="86" t="s">
        <v>148</v>
      </c>
      <c r="AB50" s="87">
        <v>63.51</v>
      </c>
      <c r="AC50" s="88">
        <v>39998</v>
      </c>
      <c r="AD50" s="71"/>
      <c r="AE50" s="81" t="s">
        <v>166</v>
      </c>
      <c r="AF50" s="86" t="s">
        <v>380</v>
      </c>
      <c r="AG50" s="86" t="s">
        <v>148</v>
      </c>
      <c r="AH50" s="87">
        <v>65.63</v>
      </c>
      <c r="AI50" s="88">
        <v>40670</v>
      </c>
    </row>
    <row r="51" spans="1:35" ht="40.049999999999997" customHeight="1" thickBot="1">
      <c r="A51" s="81" t="s">
        <v>157</v>
      </c>
      <c r="B51" s="82"/>
      <c r="C51" s="82" t="s">
        <v>135</v>
      </c>
      <c r="D51" s="83">
        <v>41.96</v>
      </c>
      <c r="E51" s="84">
        <v>43226</v>
      </c>
      <c r="F51" s="85"/>
      <c r="G51" s="81" t="s">
        <v>157</v>
      </c>
      <c r="H51" s="86"/>
      <c r="I51" s="86" t="s">
        <v>135</v>
      </c>
      <c r="J51" s="87">
        <v>41.96</v>
      </c>
      <c r="K51" s="88">
        <v>43226</v>
      </c>
      <c r="L51" s="71"/>
      <c r="M51" s="81" t="s">
        <v>157</v>
      </c>
      <c r="N51" s="86"/>
      <c r="O51" s="86" t="s">
        <v>135</v>
      </c>
      <c r="P51" s="87">
        <v>42.5</v>
      </c>
      <c r="Q51" s="88">
        <v>39571</v>
      </c>
      <c r="R51" s="71"/>
      <c r="S51" s="81" t="s">
        <v>157</v>
      </c>
      <c r="T51" s="86"/>
      <c r="U51" s="97" t="s">
        <v>381</v>
      </c>
      <c r="V51" s="159">
        <v>43.2</v>
      </c>
      <c r="W51" s="100" t="s">
        <v>382</v>
      </c>
      <c r="Y51" s="81" t="s">
        <v>157</v>
      </c>
      <c r="Z51" s="86"/>
      <c r="AA51" s="86" t="s">
        <v>149</v>
      </c>
      <c r="AB51" s="87">
        <v>42.9</v>
      </c>
      <c r="AC51" s="88">
        <v>42525</v>
      </c>
      <c r="AD51" s="71"/>
      <c r="AE51" s="81" t="s">
        <v>157</v>
      </c>
      <c r="AF51" s="86"/>
      <c r="AG51" s="97" t="s">
        <v>444</v>
      </c>
      <c r="AH51" s="159">
        <v>43.2</v>
      </c>
      <c r="AI51" s="100" t="s">
        <v>445</v>
      </c>
    </row>
    <row r="52" spans="1:35" ht="19.95" customHeight="1" thickBot="1">
      <c r="A52" s="81" t="s">
        <v>158</v>
      </c>
      <c r="B52" s="82"/>
      <c r="C52" s="82" t="s">
        <v>144</v>
      </c>
      <c r="D52" s="89">
        <v>2.244212962962963E-3</v>
      </c>
      <c r="E52" s="84">
        <v>41496</v>
      </c>
      <c r="F52" s="85"/>
      <c r="G52" s="81" t="s">
        <v>158</v>
      </c>
      <c r="H52" s="86"/>
      <c r="I52" s="86" t="s">
        <v>144</v>
      </c>
      <c r="J52" s="90">
        <v>2.2359953703703704E-3</v>
      </c>
      <c r="K52" s="88">
        <v>41496</v>
      </c>
      <c r="L52" s="71"/>
      <c r="M52" s="81" t="s">
        <v>158</v>
      </c>
      <c r="N52" s="86"/>
      <c r="O52" s="86" t="s">
        <v>383</v>
      </c>
      <c r="P52" s="90">
        <v>2.3391203703703703E-3</v>
      </c>
      <c r="Q52" s="88">
        <v>41437</v>
      </c>
      <c r="R52" s="71"/>
      <c r="S52" s="81" t="s">
        <v>158</v>
      </c>
      <c r="T52" s="86"/>
      <c r="U52" s="86" t="s">
        <v>217</v>
      </c>
      <c r="V52" s="91">
        <v>2.3518518518518519E-3</v>
      </c>
      <c r="W52" s="88">
        <v>41853</v>
      </c>
      <c r="Y52" s="81" t="s">
        <v>158</v>
      </c>
      <c r="Z52" s="86"/>
      <c r="AA52" s="86" t="s">
        <v>140</v>
      </c>
      <c r="AB52" s="90">
        <v>2.1030092592592593E-3</v>
      </c>
      <c r="AC52" s="88">
        <v>42932</v>
      </c>
      <c r="AD52" s="71"/>
      <c r="AE52" s="81" t="s">
        <v>158</v>
      </c>
      <c r="AF52" s="86"/>
      <c r="AG52" s="86" t="s">
        <v>217</v>
      </c>
      <c r="AH52" s="91">
        <v>2.3518518518518519E-3</v>
      </c>
      <c r="AI52" s="88">
        <v>41853</v>
      </c>
    </row>
  </sheetData>
  <sheetProtection algorithmName="SHA-512" hashValue="lMigohm8EVGXlyVWetR+GSOpELzaw6eOuEyzCf7rXiuGpAmoJ1ytzrYaXpwEBFBDGJfaq6JlafmaH14VEDmpnA==" saltValue="mvawgNBYKN9+WOKbVS1STg==" spinCount="100000" sheet="1" objects="1" scenarios="1"/>
  <pageMargins left="0.7" right="0.7" top="0.75" bottom="0.75" header="0.3" footer="0.3"/>
  <pageSetup paperSize="9" orientation="portrait" horizontalDpi="300" verticalDpi="300" r:id="rId1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807632-7F6D-4D75-9A6E-948510B2B6BB}">
  <sheetPr codeName="Sheet19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0.58333333333333337</v>
      </c>
      <c r="D3" s="49" t="s">
        <v>184</v>
      </c>
      <c r="E3" s="50" t="s">
        <v>56</v>
      </c>
      <c r="F3" s="276" t="s">
        <v>100</v>
      </c>
      <c r="G3" s="277"/>
      <c r="H3" s="46" t="s">
        <v>185</v>
      </c>
      <c r="I3" s="281">
        <f>VLOOKUP(F3,'Club and ADMIN lookup'!A76:F89,VLOOKUP(L1,'Club and ADMIN lookup'!A93:B97,2,FALSE),FALSE)</f>
        <v>10.199999999999999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13.09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13.09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TJ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Aq7QTQ4WBgdOdDOTNwibV2GkCAXlZTFa8FZt8yv3Rps5VC/0XvO4p95ble4TewE8VC9+MM5KKGDMak43OkotFA==" saltValue="J6wQnehOhJvqnlvGuZbWDA==" spinCount="100000" sheet="1" objects="1" scenarios="1"/>
  <mergeCells count="78">
    <mergeCell ref="I41:K41"/>
    <mergeCell ref="L41:M41"/>
    <mergeCell ref="I38:K38"/>
    <mergeCell ref="L38:M38"/>
    <mergeCell ref="I39:K39"/>
    <mergeCell ref="L39:M39"/>
    <mergeCell ref="I40:K40"/>
    <mergeCell ref="L40:M40"/>
    <mergeCell ref="Q35:V35"/>
    <mergeCell ref="D36:K36"/>
    <mergeCell ref="E37:F37"/>
    <mergeCell ref="I37:K37"/>
    <mergeCell ref="L37:M37"/>
    <mergeCell ref="N37:O37"/>
    <mergeCell ref="R33:V34"/>
    <mergeCell ref="J34:L34"/>
    <mergeCell ref="M34:N34"/>
    <mergeCell ref="J31:L31"/>
    <mergeCell ref="M31:N31"/>
    <mergeCell ref="R31:V32"/>
    <mergeCell ref="J32:L32"/>
    <mergeCell ref="M32:N32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H26:N26"/>
    <mergeCell ref="E27:F27"/>
    <mergeCell ref="G27:G35"/>
    <mergeCell ref="J27:L27"/>
    <mergeCell ref="M27:N27"/>
    <mergeCell ref="M33:N33"/>
    <mergeCell ref="J35:L35"/>
    <mergeCell ref="M35:N35"/>
    <mergeCell ref="T4:U4"/>
    <mergeCell ref="V4:V5"/>
    <mergeCell ref="X4:X5"/>
    <mergeCell ref="Y4:Y5"/>
    <mergeCell ref="Z4:Z5"/>
    <mergeCell ref="T5:U5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3C8FC-C418-42DE-8CDD-4F9E3CC96503}">
  <sheetPr codeName="Sheet20">
    <pageSetUpPr fitToPage="1"/>
  </sheetPr>
  <dimension ref="A1:AA41"/>
  <sheetViews>
    <sheetView zoomScaleNormal="100" workbookViewId="0">
      <selection activeCell="J4" sqref="J4:K4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0.58333333333333337</v>
      </c>
      <c r="D3" s="39"/>
      <c r="E3" s="49" t="s">
        <v>184</v>
      </c>
      <c r="F3" s="50" t="s">
        <v>56</v>
      </c>
      <c r="G3" s="276" t="s">
        <v>100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39:L39"/>
    <mergeCell ref="M39:N39"/>
    <mergeCell ref="J40:L40"/>
    <mergeCell ref="M40:N40"/>
    <mergeCell ref="J41:L41"/>
    <mergeCell ref="M41:N41"/>
    <mergeCell ref="F37:G37"/>
    <mergeCell ref="J37:L37"/>
    <mergeCell ref="M37:N37"/>
    <mergeCell ref="O37:P37"/>
    <mergeCell ref="J38:L38"/>
    <mergeCell ref="M38:N38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K30:M30"/>
    <mergeCell ref="N30:O30"/>
    <mergeCell ref="C31:D31"/>
    <mergeCell ref="K31:M31"/>
    <mergeCell ref="N31:O31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Q5:R5"/>
    <mergeCell ref="S5:T5"/>
    <mergeCell ref="U5:V5"/>
    <mergeCell ref="C26:F26"/>
    <mergeCell ref="I26:O26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N3:O3"/>
    <mergeCell ref="Q3:R3"/>
    <mergeCell ref="U3:V3"/>
    <mergeCell ref="A1:C1"/>
    <mergeCell ref="G1:L1"/>
    <mergeCell ref="M1:N1"/>
    <mergeCell ref="P1:T1"/>
    <mergeCell ref="V1:W1"/>
    <mergeCell ref="A2:W2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481BFF-E814-41FF-B3EA-D87B2DFFA4F2}">
  <sheetPr codeName="Sheet21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0.52083333333333337</v>
      </c>
      <c r="D3" s="49" t="s">
        <v>184</v>
      </c>
      <c r="E3" s="50" t="s">
        <v>56</v>
      </c>
      <c r="F3" s="276" t="s">
        <v>95</v>
      </c>
      <c r="G3" s="277"/>
      <c r="H3" s="46" t="s">
        <v>185</v>
      </c>
      <c r="I3" s="281">
        <f>VLOOKUP(F3,'Club and ADMIN lookup'!A76:F89,VLOOKUP(L1,'Club and ADMIN lookup'!A93:B97,2,FALSE),FALSE)</f>
        <v>11.6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17.559999999999999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17.559999999999999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SP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SP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4</v>
      </c>
      <c r="C6" s="12"/>
      <c r="D6" s="9" t="str">
        <f>IF(B6="","",VLOOKUP(B6,'Club and ADMIN lookup'!$A$2:$B$25,2,FALSE))</f>
        <v>Hales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5</v>
      </c>
      <c r="C7" s="12"/>
      <c r="D7" s="9" t="str">
        <f>IF(B7="","",VLOOKUP(B7,'Club and ADMIN lookup'!$A$2:$B$25,2,FALSE))</f>
        <v>Leam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6</v>
      </c>
      <c r="C8" s="11"/>
      <c r="D8" s="9" t="str">
        <f>IF(B8="","",VLOOKUP(B8,'Club and ADMIN lookup'!$A$2:$B$25,2,FALSE))</f>
        <v>R&amp;N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1</v>
      </c>
      <c r="C9" s="11"/>
      <c r="D9" s="9" t="str">
        <f>IF(B9="","",VLOOKUP(B9,'Club and ADMIN lookup'!$A$2:$B$25,2,FALSE))</f>
        <v>BRAT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2</v>
      </c>
      <c r="C10" s="11"/>
      <c r="D10" s="9" t="str">
        <f>IF(B10="","",VLOOKUP(B10,'Club and ADMIN lookup'!$A$2:$B$25,2,FALSE))</f>
        <v>B&amp;W&amp;B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3</v>
      </c>
      <c r="C11" s="12"/>
      <c r="D11" s="9" t="str">
        <f>IF(B11="","",VLOOKUP(B11,'Club and ADMIN lookup'!$A$2:$B$25,2,FALSE))</f>
        <v>Burt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44</v>
      </c>
      <c r="C12" s="11"/>
      <c r="D12" s="9" t="str">
        <f>IF(B12="","",VLOOKUP(B12,'Club and ADMIN lookup'!$A$2:$B$25,2,FALSE))</f>
        <v>Hales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55</v>
      </c>
      <c r="C13" s="12"/>
      <c r="D13" s="9" t="str">
        <f>IF(B13="","",VLOOKUP(B13,'Club and ADMIN lookup'!$A$2:$B$25,2,FALSE))</f>
        <v>Leam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66</v>
      </c>
      <c r="C14" s="11"/>
      <c r="D14" s="9" t="str">
        <f>IF(B14="","",VLOOKUP(B14,'Club and ADMIN lookup'!$A$2:$B$25,2,FALSE))</f>
        <v>R&amp;N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11</v>
      </c>
      <c r="C15" s="11"/>
      <c r="D15" s="9" t="str">
        <f>IF(B15="","",VLOOKUP(B15,'Club and ADMIN lookup'!$A$2:$B$25,2,FALSE))</f>
        <v>BRAT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22</v>
      </c>
      <c r="C16" s="11"/>
      <c r="D16" s="9" t="str">
        <f>IF(B16="","",VLOOKUP(B16,'Club and ADMIN lookup'!$A$2:$B$25,2,FALSE))</f>
        <v>B&amp;W&amp;B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33</v>
      </c>
      <c r="C17" s="11"/>
      <c r="D17" s="9" t="str">
        <f>IF(B17="","",VLOOKUP(B17,'Club and ADMIN lookup'!$A$2:$B$25,2,FALSE))</f>
        <v>Burt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oUhorPiE2/CfB3T66viJ7LvD6VA9mMya9w1X6x38Y/YxiNBcSv0UJWZKrx+dZceAOdBhjYO07JvbFGkgFj/mdw==" saltValue="7qL4Vmsw/FtgmZPdo8GV2g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F5CD-FFA9-4BD2-A9D3-3626F701555B}">
  <sheetPr codeName="Sheet22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0.52083333333333337</v>
      </c>
      <c r="D3" s="39"/>
      <c r="E3" s="49" t="s">
        <v>184</v>
      </c>
      <c r="F3" s="50" t="s">
        <v>56</v>
      </c>
      <c r="G3" s="276" t="s">
        <v>95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SP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7FB68-4803-4617-BCA8-D773C47BA63A}">
  <sheetPr codeName="Sheet2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0.59722222222222221</v>
      </c>
      <c r="D3" s="49" t="s">
        <v>184</v>
      </c>
      <c r="E3" s="50" t="s">
        <v>56</v>
      </c>
      <c r="F3" s="276" t="s">
        <v>101</v>
      </c>
      <c r="G3" s="277"/>
      <c r="H3" s="46" t="s">
        <v>185</v>
      </c>
      <c r="I3" s="281">
        <f>VLOOKUP(F3,'Club and ADMIN lookup'!A76:F89,VLOOKUP(L1,'Club and ADMIN lookup'!A93:B97,2,FALSE),FALSE)</f>
        <v>9.8000000000000007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16.45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16.45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SP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SP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4</v>
      </c>
      <c r="C6" s="12"/>
      <c r="D6" s="9" t="str">
        <f>IF(B6="","",VLOOKUP(B6,'Club and ADMIN lookup'!$A$2:$B$25,2,FALSE))</f>
        <v>Hales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5</v>
      </c>
      <c r="C7" s="12"/>
      <c r="D7" s="9" t="str">
        <f>IF(B7="","",VLOOKUP(B7,'Club and ADMIN lookup'!$A$2:$B$25,2,FALSE))</f>
        <v>Leam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6</v>
      </c>
      <c r="C8" s="11"/>
      <c r="D8" s="9" t="str">
        <f>IF(B8="","",VLOOKUP(B8,'Club and ADMIN lookup'!$A$2:$B$25,2,FALSE))</f>
        <v>R&amp;N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1</v>
      </c>
      <c r="C9" s="11"/>
      <c r="D9" s="9" t="str">
        <f>IF(B9="","",VLOOKUP(B9,'Club and ADMIN lookup'!$A$2:$B$25,2,FALSE))</f>
        <v>BRAT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2</v>
      </c>
      <c r="C10" s="11"/>
      <c r="D10" s="9" t="str">
        <f>IF(B10="","",VLOOKUP(B10,'Club and ADMIN lookup'!$A$2:$B$25,2,FALSE))</f>
        <v>B&amp;W&amp;B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3</v>
      </c>
      <c r="C11" s="12"/>
      <c r="D11" s="9" t="str">
        <f>IF(B11="","",VLOOKUP(B11,'Club and ADMIN lookup'!$A$2:$B$25,2,FALSE))</f>
        <v>Burt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44</v>
      </c>
      <c r="C12" s="11"/>
      <c r="D12" s="9" t="str">
        <f>IF(B12="","",VLOOKUP(B12,'Club and ADMIN lookup'!$A$2:$B$25,2,FALSE))</f>
        <v>Hales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55</v>
      </c>
      <c r="C13" s="12"/>
      <c r="D13" s="9" t="str">
        <f>IF(B13="","",VLOOKUP(B13,'Club and ADMIN lookup'!$A$2:$B$25,2,FALSE))</f>
        <v>Leam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66</v>
      </c>
      <c r="C14" s="11"/>
      <c r="D14" s="9" t="str">
        <f>IF(B14="","",VLOOKUP(B14,'Club and ADMIN lookup'!$A$2:$B$25,2,FALSE))</f>
        <v>R&amp;N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11</v>
      </c>
      <c r="C15" s="11"/>
      <c r="D15" s="9" t="str">
        <f>IF(B15="","",VLOOKUP(B15,'Club and ADMIN lookup'!$A$2:$B$25,2,FALSE))</f>
        <v>BRAT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22</v>
      </c>
      <c r="C16" s="11"/>
      <c r="D16" s="9" t="str">
        <f>IF(B16="","",VLOOKUP(B16,'Club and ADMIN lookup'!$A$2:$B$25,2,FALSE))</f>
        <v>B&amp;W&amp;B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33</v>
      </c>
      <c r="C17" s="11"/>
      <c r="D17" s="9" t="str">
        <f>IF(B17="","",VLOOKUP(B17,'Club and ADMIN lookup'!$A$2:$B$25,2,FALSE))</f>
        <v>Burt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X5lsADOOHOD0nYvo/joNio0Vix3zDeTGoKi1ouaXK55h+E1zkVW1m1Y3DW1qJJu8zlsHCqthxyyWJxmDlUEf8Q==" saltValue="6Nx3UMx3qSc3CK3eTv+lMg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AE9698-A1A2-41FC-9488-59EDFBCAAA87}">
  <sheetPr codeName="Sheet24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0.59722222222222221</v>
      </c>
      <c r="D3" s="39"/>
      <c r="E3" s="49" t="s">
        <v>184</v>
      </c>
      <c r="F3" s="50" t="s">
        <v>56</v>
      </c>
      <c r="G3" s="276" t="s">
        <v>101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SP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293CC-E0DB-4C0F-8AB0-7E2DBBC573F8}">
  <sheetPr codeName="Sheet25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0.64236111111111116</v>
      </c>
      <c r="D3" s="49" t="s">
        <v>184</v>
      </c>
      <c r="E3" s="50" t="s">
        <v>56</v>
      </c>
      <c r="F3" s="276" t="s">
        <v>96</v>
      </c>
      <c r="G3" s="277"/>
      <c r="H3" s="46" t="s">
        <v>185</v>
      </c>
      <c r="I3" s="281">
        <f>VLOOKUP(F3,'Club and ADMIN lookup'!A76:F89,VLOOKUP(L1,'Club and ADMIN lookup'!A93:B97,2,FALSE),FALSE)</f>
        <v>36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50.86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54.72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DT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DT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5</v>
      </c>
      <c r="C6" s="12"/>
      <c r="D6" s="9" t="str">
        <f>IF(B6="","",VLOOKUP(B6,'Club and ADMIN lookup'!$A$2:$B$25,2,FALSE))</f>
        <v>Leam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6</v>
      </c>
      <c r="C7" s="12"/>
      <c r="D7" s="9" t="str">
        <f>IF(B7="","",VLOOKUP(B7,'Club and ADMIN lookup'!$A$2:$B$25,2,FALSE))</f>
        <v>R&amp;N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1</v>
      </c>
      <c r="C8" s="11"/>
      <c r="D8" s="9" t="str">
        <f>IF(B8="","",VLOOKUP(B8,'Club and ADMIN lookup'!$A$2:$B$25,2,FALSE))</f>
        <v>BRAT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2</v>
      </c>
      <c r="C9" s="11"/>
      <c r="D9" s="9" t="str">
        <f>IF(B9="","",VLOOKUP(B9,'Club and ADMIN lookup'!$A$2:$B$25,2,FALSE))</f>
        <v>B&amp;W&amp;B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3</v>
      </c>
      <c r="C10" s="11"/>
      <c r="D10" s="9" t="str">
        <f>IF(B10="","",VLOOKUP(B10,'Club and ADMIN lookup'!$A$2:$B$25,2,FALSE))</f>
        <v>Burt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4</v>
      </c>
      <c r="C11" s="12"/>
      <c r="D11" s="9" t="str">
        <f>IF(B11="","",VLOOKUP(B11,'Club and ADMIN lookup'!$A$2:$B$25,2,FALSE))</f>
        <v>Hales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55</v>
      </c>
      <c r="C12" s="11"/>
      <c r="D12" s="9" t="str">
        <f>IF(B12="","",VLOOKUP(B12,'Club and ADMIN lookup'!$A$2:$B$25,2,FALSE))</f>
        <v>Leam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66</v>
      </c>
      <c r="C13" s="12"/>
      <c r="D13" s="9" t="str">
        <f>IF(B13="","",VLOOKUP(B13,'Club and ADMIN lookup'!$A$2:$B$25,2,FALSE))</f>
        <v>R&amp;N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11</v>
      </c>
      <c r="C14" s="11"/>
      <c r="D14" s="9" t="str">
        <f>IF(B14="","",VLOOKUP(B14,'Club and ADMIN lookup'!$A$2:$B$25,2,FALSE))</f>
        <v>BRAT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22</v>
      </c>
      <c r="C15" s="11"/>
      <c r="D15" s="9" t="str">
        <f>IF(B15="","",VLOOKUP(B15,'Club and ADMIN lookup'!$A$2:$B$25,2,FALSE))</f>
        <v>B&amp;W&amp;B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33</v>
      </c>
      <c r="C16" s="11"/>
      <c r="D16" s="9" t="str">
        <f>IF(B16="","",VLOOKUP(B16,'Club and ADMIN lookup'!$A$2:$B$25,2,FALSE))</f>
        <v>Burt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44</v>
      </c>
      <c r="C17" s="11"/>
      <c r="D17" s="9" t="str">
        <f>IF(B17="","",VLOOKUP(B17,'Club and ADMIN lookup'!$A$2:$B$25,2,FALSE))</f>
        <v>Hales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kqKdmIQid2+nEt43cabYyVFR6kcHTz73faoeJqG10GmoOKXyUAlU8pqZbb8zJ2xntgnCp45NofYUqXwPWlVmAA==" saltValue="ELKr9Xz77xMCWtR2CyRCJA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8BC73-D566-406A-A71A-E467827F2F43}">
  <sheetPr codeName="Sheet26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0.64236111111111116</v>
      </c>
      <c r="D3" s="39"/>
      <c r="E3" s="49" t="s">
        <v>184</v>
      </c>
      <c r="F3" s="50" t="s">
        <v>56</v>
      </c>
      <c r="G3" s="276" t="s">
        <v>96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DT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BEF49-583B-4B49-A149-244C5F956D48}">
  <sheetPr codeName="Sheet27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0.69097222222222221</v>
      </c>
      <c r="D3" s="49" t="s">
        <v>184</v>
      </c>
      <c r="E3" s="50" t="s">
        <v>56</v>
      </c>
      <c r="F3" s="276" t="s">
        <v>102</v>
      </c>
      <c r="G3" s="277"/>
      <c r="H3" s="46" t="s">
        <v>185</v>
      </c>
      <c r="I3" s="281">
        <f>VLOOKUP(F3,'Club and ADMIN lookup'!A76:F89,VLOOKUP(L1,'Club and ADMIN lookup'!A93:B97,2,FALSE),FALSE)</f>
        <v>30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54.14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54.88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DT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DT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5</v>
      </c>
      <c r="C6" s="12"/>
      <c r="D6" s="9" t="str">
        <f>IF(B6="","",VLOOKUP(B6,'Club and ADMIN lookup'!$A$2:$B$25,2,FALSE))</f>
        <v>Leam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6</v>
      </c>
      <c r="C7" s="12"/>
      <c r="D7" s="9" t="str">
        <f>IF(B7="","",VLOOKUP(B7,'Club and ADMIN lookup'!$A$2:$B$25,2,FALSE))</f>
        <v>R&amp;N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1</v>
      </c>
      <c r="C8" s="11"/>
      <c r="D8" s="9" t="str">
        <f>IF(B8="","",VLOOKUP(B8,'Club and ADMIN lookup'!$A$2:$B$25,2,FALSE))</f>
        <v>BRAT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2</v>
      </c>
      <c r="C9" s="11"/>
      <c r="D9" s="9" t="str">
        <f>IF(B9="","",VLOOKUP(B9,'Club and ADMIN lookup'!$A$2:$B$25,2,FALSE))</f>
        <v>B&amp;W&amp;B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3</v>
      </c>
      <c r="C10" s="11"/>
      <c r="D10" s="9" t="str">
        <f>IF(B10="","",VLOOKUP(B10,'Club and ADMIN lookup'!$A$2:$B$25,2,FALSE))</f>
        <v>Burt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4</v>
      </c>
      <c r="C11" s="12"/>
      <c r="D11" s="9" t="str">
        <f>IF(B11="","",VLOOKUP(B11,'Club and ADMIN lookup'!$A$2:$B$25,2,FALSE))</f>
        <v>Hales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55</v>
      </c>
      <c r="C12" s="11"/>
      <c r="D12" s="9" t="str">
        <f>IF(B12="","",VLOOKUP(B12,'Club and ADMIN lookup'!$A$2:$B$25,2,FALSE))</f>
        <v>Leam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66</v>
      </c>
      <c r="C13" s="12"/>
      <c r="D13" s="9" t="str">
        <f>IF(B13="","",VLOOKUP(B13,'Club and ADMIN lookup'!$A$2:$B$25,2,FALSE))</f>
        <v>R&amp;N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11</v>
      </c>
      <c r="C14" s="11"/>
      <c r="D14" s="9" t="str">
        <f>IF(B14="","",VLOOKUP(B14,'Club and ADMIN lookup'!$A$2:$B$25,2,FALSE))</f>
        <v>BRAT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22</v>
      </c>
      <c r="C15" s="11"/>
      <c r="D15" s="9" t="str">
        <f>IF(B15="","",VLOOKUP(B15,'Club and ADMIN lookup'!$A$2:$B$25,2,FALSE))</f>
        <v>B&amp;W&amp;B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33</v>
      </c>
      <c r="C16" s="11"/>
      <c r="D16" s="9" t="str">
        <f>IF(B16="","",VLOOKUP(B16,'Club and ADMIN lookup'!$A$2:$B$25,2,FALSE))</f>
        <v>Burt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44</v>
      </c>
      <c r="C17" s="11"/>
      <c r="D17" s="9" t="str">
        <f>IF(B17="","",VLOOKUP(B17,'Club and ADMIN lookup'!$A$2:$B$25,2,FALSE))</f>
        <v>Hales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aCwh3ynXyoUlnHHyuolIcqJNQjeAxm1FGl7aHfW0R+k4cWw5xMpwd+InQ3fXGbgbyGJGFDmShb255WNMkyiFCA==" saltValue="KeDz+X3JcCCbf9BKNo24SQ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1692C6-7B88-42F8-8837-5EF47F304782}">
  <sheetPr codeName="Sheet28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0.69097222222222221</v>
      </c>
      <c r="D3" s="39"/>
      <c r="E3" s="49" t="s">
        <v>184</v>
      </c>
      <c r="F3" s="50" t="s">
        <v>56</v>
      </c>
      <c r="G3" s="276" t="s">
        <v>102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DT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I40"/>
  <sheetViews>
    <sheetView zoomScale="90" zoomScaleNormal="90" workbookViewId="0">
      <selection activeCell="BD10" sqref="BD10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9" style="13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 t="s">
        <v>83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0.57291666666666663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220" t="s">
        <v>88</v>
      </c>
      <c r="M3" s="220"/>
      <c r="N3" s="220"/>
      <c r="O3" s="221"/>
      <c r="P3" s="176" t="s">
        <v>108</v>
      </c>
      <c r="Q3" s="177"/>
      <c r="R3" s="177"/>
      <c r="S3" s="177"/>
      <c r="T3" s="222">
        <f>VLOOKUP(L3,'Club and ADMIN lookup'!$G$13:$H$19,2,FALSE)</f>
        <v>1.4</v>
      </c>
      <c r="U3" s="222"/>
      <c r="V3" s="222"/>
      <c r="W3" s="223"/>
      <c r="X3" s="33"/>
      <c r="Y3" s="33"/>
      <c r="Z3" s="33"/>
      <c r="AA3" s="33"/>
      <c r="AB3" s="33"/>
      <c r="AC3" s="176" t="s">
        <v>109</v>
      </c>
      <c r="AD3" s="177"/>
      <c r="AE3" s="177"/>
      <c r="AF3" s="177"/>
      <c r="AG3" s="177" t="s">
        <v>110</v>
      </c>
      <c r="AH3" s="177"/>
      <c r="AI3" s="222">
        <f>IF(BH3="MW","mixed",IF(BH3="M",VLOOKUP(BI3,'League and Div records'!A32:W52,BG3,FALSE),IF(BH3="W",VLOOKUP(BI3,'League and Div records'!A5:W26,BG3,FALSE),"err")))</f>
        <v>2.0699999999999998</v>
      </c>
      <c r="AJ3" s="222"/>
      <c r="AK3" s="222"/>
      <c r="AL3" s="223"/>
      <c r="AM3" s="176" t="s">
        <v>111</v>
      </c>
      <c r="AN3" s="177"/>
      <c r="AO3" s="177"/>
      <c r="AP3" s="222">
        <f>IF(BH3="MW","mixed",IF(BH3="M",VLOOKUP(BI3,'League and Div records'!A32:W52,4,FALSE),IF(BH3="W",VLOOKUP(BI3,'League and Div records'!A5:W26,4,FALSE),"err")))</f>
        <v>2.23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52" t="str">
        <f>HLOOKUP(L3,'Club and ADMIN lookup'!$C$43:$R$44,2,FALSE)</f>
        <v>HJ</v>
      </c>
      <c r="BG3" s="13">
        <f>VLOOKUP(Y1,'Club and ADMIN lookup'!T1:X5,5,FALSE)</f>
        <v>22</v>
      </c>
      <c r="BH3" s="13" t="str">
        <f>VLOOKUP(L3,'Club and ADMIN lookup'!$S$14:$U$30,2,FALSE)</f>
        <v>M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05" t="s">
        <v>48</v>
      </c>
      <c r="H4" s="206"/>
      <c r="I4" s="207"/>
      <c r="J4" s="205" t="s">
        <v>48</v>
      </c>
      <c r="K4" s="206"/>
      <c r="L4" s="207"/>
      <c r="M4" s="205" t="s">
        <v>48</v>
      </c>
      <c r="N4" s="206"/>
      <c r="O4" s="207"/>
      <c r="P4" s="205" t="s">
        <v>48</v>
      </c>
      <c r="Q4" s="206"/>
      <c r="R4" s="207"/>
      <c r="S4" s="205" t="s">
        <v>48</v>
      </c>
      <c r="T4" s="206"/>
      <c r="U4" s="207"/>
      <c r="V4" s="205" t="s">
        <v>48</v>
      </c>
      <c r="W4" s="206"/>
      <c r="X4" s="207"/>
      <c r="Y4" s="205" t="s">
        <v>48</v>
      </c>
      <c r="Z4" s="206"/>
      <c r="AA4" s="207"/>
      <c r="AB4" s="205" t="s">
        <v>48</v>
      </c>
      <c r="AC4" s="206"/>
      <c r="AD4" s="207"/>
      <c r="AE4" s="205" t="s">
        <v>48</v>
      </c>
      <c r="AF4" s="206"/>
      <c r="AG4" s="207"/>
      <c r="AH4" s="205" t="s">
        <v>48</v>
      </c>
      <c r="AI4" s="206"/>
      <c r="AJ4" s="207"/>
      <c r="AK4" s="205" t="s">
        <v>48</v>
      </c>
      <c r="AL4" s="206"/>
      <c r="AM4" s="207"/>
      <c r="AN4" s="205" t="s">
        <v>48</v>
      </c>
      <c r="AO4" s="206"/>
      <c r="AP4" s="207"/>
      <c r="AQ4" s="205" t="s">
        <v>48</v>
      </c>
      <c r="AR4" s="206"/>
      <c r="AS4" s="207"/>
      <c r="AT4" s="205" t="s">
        <v>48</v>
      </c>
      <c r="AU4" s="206"/>
      <c r="AV4" s="20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182"/>
      <c r="F5" s="183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182"/>
      <c r="F6" s="183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182"/>
      <c r="F7" s="183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182"/>
      <c r="F8" s="183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182"/>
      <c r="F9" s="183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182"/>
      <c r="F10" s="183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182"/>
      <c r="F11" s="183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182"/>
      <c r="F12" s="183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182"/>
      <c r="F13" s="183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182"/>
      <c r="F14" s="183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182"/>
      <c r="F15" s="183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182"/>
      <c r="F16" s="183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182"/>
      <c r="F17" s="183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182"/>
      <c r="F18" s="183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182"/>
      <c r="F19" s="183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182"/>
      <c r="F20" s="183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182"/>
      <c r="F21" s="183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182"/>
      <c r="F22" s="183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182"/>
      <c r="F23" s="183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182"/>
      <c r="F24" s="183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187" t="s">
        <v>63</v>
      </c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4.2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 ht="13.2" customHeight="1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aTSEH7qkjXfWmydLlVOvKYuJE4N9hcxVLTCEDw7Dar7TJSzyhUIslDDCtAtxM4XvS6mwzO79LFMXUMPTsnbrIQ==" saltValue="kQ1z8G5TKK+guvSkWFixUA==" spinCount="100000" sheet="1" objects="1" scenarios="1"/>
  <mergeCells count="169">
    <mergeCell ref="AX20:AY20"/>
    <mergeCell ref="E21:F21"/>
    <mergeCell ref="AX21:AY21"/>
    <mergeCell ref="AI1:AW1"/>
    <mergeCell ref="I3:K3"/>
    <mergeCell ref="P3:S3"/>
    <mergeCell ref="L3:O3"/>
    <mergeCell ref="T3:W3"/>
    <mergeCell ref="AC3:AF3"/>
    <mergeCell ref="AG3:AH3"/>
    <mergeCell ref="AM3:AO3"/>
    <mergeCell ref="AP3:AV3"/>
    <mergeCell ref="A2:BA2"/>
    <mergeCell ref="AI3:AL3"/>
    <mergeCell ref="E3:H3"/>
    <mergeCell ref="AX18:AY18"/>
    <mergeCell ref="E19:F19"/>
    <mergeCell ref="AX19:AY19"/>
    <mergeCell ref="E10:F10"/>
    <mergeCell ref="AX10:AY10"/>
    <mergeCell ref="E11:F11"/>
    <mergeCell ref="AX11:AY11"/>
    <mergeCell ref="E12:F12"/>
    <mergeCell ref="AX12:AY12"/>
    <mergeCell ref="AX22:AY22"/>
    <mergeCell ref="E23:F23"/>
    <mergeCell ref="AX23:AY23"/>
    <mergeCell ref="E34:H34"/>
    <mergeCell ref="K34:M34"/>
    <mergeCell ref="N34:P34"/>
    <mergeCell ref="Q34:AA34"/>
    <mergeCell ref="AB34:AH34"/>
    <mergeCell ref="AI34:AM34"/>
    <mergeCell ref="AQ28:BA29"/>
    <mergeCell ref="E29:H29"/>
    <mergeCell ref="K29:M29"/>
    <mergeCell ref="N29:P29"/>
    <mergeCell ref="Q29:AA29"/>
    <mergeCell ref="AB29:AH29"/>
    <mergeCell ref="AI29:AM29"/>
    <mergeCell ref="AI27:AM27"/>
    <mergeCell ref="E28:H28"/>
    <mergeCell ref="K28:M28"/>
    <mergeCell ref="E26:H26"/>
    <mergeCell ref="AX24:AY24"/>
    <mergeCell ref="Q26:AA26"/>
    <mergeCell ref="AB26:AH26"/>
    <mergeCell ref="AI32:AM32"/>
    <mergeCell ref="AI26:AM26"/>
    <mergeCell ref="AN26:AP33"/>
    <mergeCell ref="E30:H30"/>
    <mergeCell ref="K30:M30"/>
    <mergeCell ref="AN34:BA34"/>
    <mergeCell ref="N28:P28"/>
    <mergeCell ref="Q28:AA28"/>
    <mergeCell ref="AB28:AH28"/>
    <mergeCell ref="AI28:AM28"/>
    <mergeCell ref="N30:P30"/>
    <mergeCell ref="Q30:AA30"/>
    <mergeCell ref="AB30:AH30"/>
    <mergeCell ref="AI30:AM30"/>
    <mergeCell ref="AQ26:BA27"/>
    <mergeCell ref="E27:H27"/>
    <mergeCell ref="K27:M27"/>
    <mergeCell ref="N27:P27"/>
    <mergeCell ref="Q27:AA27"/>
    <mergeCell ref="AB27:AH27"/>
    <mergeCell ref="I26:J34"/>
    <mergeCell ref="AQ30:BA31"/>
    <mergeCell ref="E32:H32"/>
    <mergeCell ref="K32:M32"/>
    <mergeCell ref="AX15:AY15"/>
    <mergeCell ref="E16:F16"/>
    <mergeCell ref="AX16:AY16"/>
    <mergeCell ref="E17:F17"/>
    <mergeCell ref="AX17:AY17"/>
    <mergeCell ref="E13:F13"/>
    <mergeCell ref="AX13:AY13"/>
    <mergeCell ref="E14:F14"/>
    <mergeCell ref="AX14:AY14"/>
    <mergeCell ref="AX5:AY5"/>
    <mergeCell ref="E6:F6"/>
    <mergeCell ref="AX6:AY6"/>
    <mergeCell ref="E7:F7"/>
    <mergeCell ref="AX7:AY7"/>
    <mergeCell ref="E8:F8"/>
    <mergeCell ref="AX8:AY8"/>
    <mergeCell ref="E9:F9"/>
    <mergeCell ref="AX9:AY9"/>
    <mergeCell ref="AN4:AP4"/>
    <mergeCell ref="AQ4:AS4"/>
    <mergeCell ref="AT4:AV4"/>
    <mergeCell ref="G4:I4"/>
    <mergeCell ref="J4:L4"/>
    <mergeCell ref="M4:O4"/>
    <mergeCell ref="P4:R4"/>
    <mergeCell ref="S4:U4"/>
    <mergeCell ref="V4:X4"/>
    <mergeCell ref="Y4:AA4"/>
    <mergeCell ref="AB4:AD4"/>
    <mergeCell ref="AE4:AG4"/>
    <mergeCell ref="AH4:AJ4"/>
    <mergeCell ref="AK4:AM4"/>
    <mergeCell ref="AX1:AY1"/>
    <mergeCell ref="AZ1:BA1"/>
    <mergeCell ref="A3:B3"/>
    <mergeCell ref="C35:AF35"/>
    <mergeCell ref="L36:N36"/>
    <mergeCell ref="L37:N37"/>
    <mergeCell ref="L38:N38"/>
    <mergeCell ref="L39:N39"/>
    <mergeCell ref="L40:N40"/>
    <mergeCell ref="O36:Y36"/>
    <mergeCell ref="Z36:AF36"/>
    <mergeCell ref="E31:H31"/>
    <mergeCell ref="K31:M31"/>
    <mergeCell ref="N31:P31"/>
    <mergeCell ref="Q31:AA31"/>
    <mergeCell ref="AB31:AH31"/>
    <mergeCell ref="AQ32:BA33"/>
    <mergeCell ref="E33:H33"/>
    <mergeCell ref="K33:M33"/>
    <mergeCell ref="N33:P33"/>
    <mergeCell ref="Q33:AA33"/>
    <mergeCell ref="AB33:AH33"/>
    <mergeCell ref="AI33:AM33"/>
    <mergeCell ref="AI31:AM31"/>
    <mergeCell ref="A1:C1"/>
    <mergeCell ref="E5:F5"/>
    <mergeCell ref="E18:F18"/>
    <mergeCell ref="E24:F24"/>
    <mergeCell ref="E20:F20"/>
    <mergeCell ref="K26:M26"/>
    <mergeCell ref="N26:P26"/>
    <mergeCell ref="K25:AH25"/>
    <mergeCell ref="N32:P32"/>
    <mergeCell ref="Q32:AA32"/>
    <mergeCell ref="AB32:AH32"/>
    <mergeCell ref="E22:F22"/>
    <mergeCell ref="H1:M1"/>
    <mergeCell ref="N1:X1"/>
    <mergeCell ref="E1:G1"/>
    <mergeCell ref="AF1:AH1"/>
    <mergeCell ref="Y1:AE1"/>
    <mergeCell ref="E15:F15"/>
    <mergeCell ref="AX3:AZ3"/>
    <mergeCell ref="E36:H36"/>
    <mergeCell ref="E37:H37"/>
    <mergeCell ref="E38:H38"/>
    <mergeCell ref="AG36:AK36"/>
    <mergeCell ref="O37:Y37"/>
    <mergeCell ref="O38:Y38"/>
    <mergeCell ref="O39:Y39"/>
    <mergeCell ref="O40:Y40"/>
    <mergeCell ref="Z37:AF37"/>
    <mergeCell ref="Z38:AF38"/>
    <mergeCell ref="Z39:AF39"/>
    <mergeCell ref="Z40:AF40"/>
    <mergeCell ref="AG37:AK37"/>
    <mergeCell ref="AG38:AK38"/>
    <mergeCell ref="AG39:AK39"/>
    <mergeCell ref="AG40:AK40"/>
    <mergeCell ref="E39:H39"/>
    <mergeCell ref="E40:H40"/>
    <mergeCell ref="I36:K36"/>
    <mergeCell ref="I37:K37"/>
    <mergeCell ref="I38:K38"/>
    <mergeCell ref="I39:K39"/>
    <mergeCell ref="I40:K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858A9-57CF-4913-BCF9-2229D2E384C8}">
  <sheetPr codeName="Sheet29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0.59375</v>
      </c>
      <c r="D3" s="49" t="s">
        <v>184</v>
      </c>
      <c r="E3" s="50" t="s">
        <v>56</v>
      </c>
      <c r="F3" s="276" t="s">
        <v>97</v>
      </c>
      <c r="G3" s="277"/>
      <c r="H3" s="46" t="s">
        <v>185</v>
      </c>
      <c r="I3" s="281">
        <f>VLOOKUP(F3,'Club and ADMIN lookup'!A76:F89,VLOOKUP(L1,'Club and ADMIN lookup'!A93:B97,2,FALSE),FALSE)</f>
        <v>40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68.31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71.81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HT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HT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1</v>
      </c>
      <c r="C6" s="12"/>
      <c r="D6" s="9" t="str">
        <f>IF(B6="","",VLOOKUP(B6,'Club and ADMIN lookup'!$A$2:$B$25,2,FALSE))</f>
        <v>BRAT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2</v>
      </c>
      <c r="C7" s="12"/>
      <c r="D7" s="9" t="str">
        <f>IF(B7="","",VLOOKUP(B7,'Club and ADMIN lookup'!$A$2:$B$25,2,FALSE))</f>
        <v>B&amp;W&amp;B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3</v>
      </c>
      <c r="C8" s="11"/>
      <c r="D8" s="9" t="str">
        <f>IF(B8="","",VLOOKUP(B8,'Club and ADMIN lookup'!$A$2:$B$25,2,FALSE))</f>
        <v>Burt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4</v>
      </c>
      <c r="C9" s="11"/>
      <c r="D9" s="9" t="str">
        <f>IF(B9="","",VLOOKUP(B9,'Club and ADMIN lookup'!$A$2:$B$25,2,FALSE))</f>
        <v>Hales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5</v>
      </c>
      <c r="C10" s="11"/>
      <c r="D10" s="9" t="str">
        <f>IF(B10="","",VLOOKUP(B10,'Club and ADMIN lookup'!$A$2:$B$25,2,FALSE))</f>
        <v>Leam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6</v>
      </c>
      <c r="C11" s="12"/>
      <c r="D11" s="9" t="str">
        <f>IF(B11="","",VLOOKUP(B11,'Club and ADMIN lookup'!$A$2:$B$25,2,FALSE))</f>
        <v>R&amp;N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11</v>
      </c>
      <c r="C12" s="11"/>
      <c r="D12" s="9" t="str">
        <f>IF(B12="","",VLOOKUP(B12,'Club and ADMIN lookup'!$A$2:$B$25,2,FALSE))</f>
        <v>BRAT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22</v>
      </c>
      <c r="C13" s="12"/>
      <c r="D13" s="9" t="str">
        <f>IF(B13="","",VLOOKUP(B13,'Club and ADMIN lookup'!$A$2:$B$25,2,FALSE))</f>
        <v>B&amp;W&amp;B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33</v>
      </c>
      <c r="C14" s="11"/>
      <c r="D14" s="9" t="str">
        <f>IF(B14="","",VLOOKUP(B14,'Club and ADMIN lookup'!$A$2:$B$25,2,FALSE))</f>
        <v>Burt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44</v>
      </c>
      <c r="C15" s="11"/>
      <c r="D15" s="9" t="str">
        <f>IF(B15="","",VLOOKUP(B15,'Club and ADMIN lookup'!$A$2:$B$25,2,FALSE))</f>
        <v>Hales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55</v>
      </c>
      <c r="C16" s="11"/>
      <c r="D16" s="9" t="str">
        <f>IF(B16="","",VLOOKUP(B16,'Club and ADMIN lookup'!$A$2:$B$25,2,FALSE))</f>
        <v>Leam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66</v>
      </c>
      <c r="C17" s="11"/>
      <c r="D17" s="9" t="str">
        <f>IF(B17="","",VLOOKUP(B17,'Club and ADMIN lookup'!$A$2:$B$25,2,FALSE))</f>
        <v>R&amp;N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+Q62WBhCZRnrEpkEN/yop0EwiqquLpxR0k0qk11seFouIE17+AlHEBquaz9ZZZ1IZXh8E8PxVL46zvnuHTTQCw==" saltValue="Uvo3k0wJxjMX271R02Gz3A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05D7A-10F0-4042-89EF-C2D053C9975F}">
  <sheetPr codeName="Sheet30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0.54513888888888884</v>
      </c>
      <c r="D3" s="49" t="s">
        <v>184</v>
      </c>
      <c r="E3" s="50" t="s">
        <v>56</v>
      </c>
      <c r="F3" s="276" t="s">
        <v>103</v>
      </c>
      <c r="G3" s="277"/>
      <c r="H3" s="46" t="s">
        <v>185</v>
      </c>
      <c r="I3" s="281">
        <f>VLOOKUP(F3,'Club and ADMIN lookup'!A76:F89,VLOOKUP(L1,'Club and ADMIN lookup'!A93:B97,2,FALSE),FALSE)</f>
        <v>38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68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68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HT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HT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1</v>
      </c>
      <c r="C6" s="12"/>
      <c r="D6" s="9" t="str">
        <f>IF(B6="","",VLOOKUP(B6,'Club and ADMIN lookup'!$A$2:$B$25,2,FALSE))</f>
        <v>BRAT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2</v>
      </c>
      <c r="C7" s="12"/>
      <c r="D7" s="9" t="str">
        <f>IF(B7="","",VLOOKUP(B7,'Club and ADMIN lookup'!$A$2:$B$25,2,FALSE))</f>
        <v>B&amp;W&amp;B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3</v>
      </c>
      <c r="C8" s="11"/>
      <c r="D8" s="9" t="str">
        <f>IF(B8="","",VLOOKUP(B8,'Club and ADMIN lookup'!$A$2:$B$25,2,FALSE))</f>
        <v>Burt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4</v>
      </c>
      <c r="C9" s="11"/>
      <c r="D9" s="9" t="str">
        <f>IF(B9="","",VLOOKUP(B9,'Club and ADMIN lookup'!$A$2:$B$25,2,FALSE))</f>
        <v>Hales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5</v>
      </c>
      <c r="C10" s="11"/>
      <c r="D10" s="9" t="str">
        <f>IF(B10="","",VLOOKUP(B10,'Club and ADMIN lookup'!$A$2:$B$25,2,FALSE))</f>
        <v>Leam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6</v>
      </c>
      <c r="C11" s="12"/>
      <c r="D11" s="9" t="str">
        <f>IF(B11="","",VLOOKUP(B11,'Club and ADMIN lookup'!$A$2:$B$25,2,FALSE))</f>
        <v>R&amp;N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11</v>
      </c>
      <c r="C12" s="11"/>
      <c r="D12" s="9" t="str">
        <f>IF(B12="","",VLOOKUP(B12,'Club and ADMIN lookup'!$A$2:$B$25,2,FALSE))</f>
        <v>BRAT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22</v>
      </c>
      <c r="C13" s="12"/>
      <c r="D13" s="9" t="str">
        <f>IF(B13="","",VLOOKUP(B13,'Club and ADMIN lookup'!$A$2:$B$25,2,FALSE))</f>
        <v>B&amp;W&amp;B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33</v>
      </c>
      <c r="C14" s="11"/>
      <c r="D14" s="9" t="str">
        <f>IF(B14="","",VLOOKUP(B14,'Club and ADMIN lookup'!$A$2:$B$25,2,FALSE))</f>
        <v>Burt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44</v>
      </c>
      <c r="C15" s="11"/>
      <c r="D15" s="9" t="str">
        <f>IF(B15="","",VLOOKUP(B15,'Club and ADMIN lookup'!$A$2:$B$25,2,FALSE))</f>
        <v>Hales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55</v>
      </c>
      <c r="C16" s="11"/>
      <c r="D16" s="9" t="str">
        <f>IF(B16="","",VLOOKUP(B16,'Club and ADMIN lookup'!$A$2:$B$25,2,FALSE))</f>
        <v>Leam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66</v>
      </c>
      <c r="C17" s="11"/>
      <c r="D17" s="9" t="str">
        <f>IF(B17="","",VLOOKUP(B17,'Club and ADMIN lookup'!$A$2:$B$25,2,FALSE))</f>
        <v>R&amp;N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6P1oyf0tknqrgCpJixsQg7TsHb51RXzzdxePxes5xHP68fcbeYPEJC/0cg3sKMbIG4sQqPKtbg/K3UXv0PorwA==" saltValue="zDNtLnWNueyrwZR9r1yyHw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A0671B-5ABE-4F77-9A35-873F15AF7AC0}">
  <sheetPr codeName="Sheet31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0.44791666666666669</v>
      </c>
      <c r="D3" s="49" t="s">
        <v>184</v>
      </c>
      <c r="E3" s="50" t="s">
        <v>56</v>
      </c>
      <c r="F3" s="276" t="s">
        <v>98</v>
      </c>
      <c r="G3" s="277"/>
      <c r="H3" s="46" t="s">
        <v>185</v>
      </c>
      <c r="I3" s="281">
        <f>VLOOKUP(F3,'Club and ADMIN lookup'!A76:F89,VLOOKUP(L1,'Club and ADMIN lookup'!A93:B97,2,FALSE),FALSE)</f>
        <v>47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67.98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70.31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JT</v>
      </c>
      <c r="AB3" s="13">
        <f>VLOOKUP(L1,'Club and ADMIN lookup'!T1:X5,5,FALSE)</f>
        <v>10</v>
      </c>
      <c r="AC3" s="13" t="str">
        <f>VLOOKUP(F3,'Club and ADMIN lookup'!$S$14:$U$30,2,FALSE)</f>
        <v>M</v>
      </c>
      <c r="AD3" s="13" t="str">
        <f>VLOOKUP(F3,'Club and ADMIN lookup'!$S$14:$U$30,3,FALSE)</f>
        <v>JT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In5QJXcRWmL9btCPnlkGvwIuyjnSGQ3BChyFZbYhYVjBZi1I55d7pcstf2kku4gvWzSKPLxMDt3uMnDniZFHOw==" saltValue="9DD/xNCLWggl6CTCGoPuZg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EE87AF-D0B3-4E56-A612-A2305036E567}">
  <sheetPr codeName="Sheet32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0.44791666666666669</v>
      </c>
      <c r="D3" s="39"/>
      <c r="E3" s="49" t="s">
        <v>184</v>
      </c>
      <c r="F3" s="50" t="s">
        <v>56</v>
      </c>
      <c r="G3" s="276" t="s">
        <v>98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JT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5E2878-87A0-40FF-8EEE-57FA5A0614AD}">
  <sheetPr codeName="Sheet33">
    <pageSetUpPr fitToPage="1"/>
  </sheetPr>
  <dimension ref="A1:AD41"/>
  <sheetViews>
    <sheetView zoomScaleNormal="100" workbookViewId="0">
      <selection activeCell="K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0" hidden="1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0.49652777777777779</v>
      </c>
      <c r="D3" s="49" t="s">
        <v>184</v>
      </c>
      <c r="E3" s="50" t="s">
        <v>56</v>
      </c>
      <c r="F3" s="276" t="s">
        <v>104</v>
      </c>
      <c r="G3" s="277"/>
      <c r="H3" s="46" t="s">
        <v>185</v>
      </c>
      <c r="I3" s="281">
        <f>VLOOKUP(F3,'Club and ADMIN lookup'!A76:F89,VLOOKUP(L1,'Club and ADMIN lookup'!A93:B97,2,FALSE),FALSE)</f>
        <v>32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45.73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46.51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JT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JT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2</v>
      </c>
      <c r="C6" s="12"/>
      <c r="D6" s="9" t="str">
        <f>IF(B6="","",VLOOKUP(B6,'Club and ADMIN lookup'!$A$2:$B$25,2,FALSE))</f>
        <v>B&amp;W&amp;B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3</v>
      </c>
      <c r="C7" s="12"/>
      <c r="D7" s="9" t="str">
        <f>IF(B7="","",VLOOKUP(B7,'Club and ADMIN lookup'!$A$2:$B$25,2,FALSE))</f>
        <v>Burt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4</v>
      </c>
      <c r="C8" s="11"/>
      <c r="D8" s="9" t="str">
        <f>IF(B8="","",VLOOKUP(B8,'Club and ADMIN lookup'!$A$2:$B$25,2,FALSE))</f>
        <v>Hales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5</v>
      </c>
      <c r="C9" s="11"/>
      <c r="D9" s="9" t="str">
        <f>IF(B9="","",VLOOKUP(B9,'Club and ADMIN lookup'!$A$2:$B$25,2,FALSE))</f>
        <v>Leam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6</v>
      </c>
      <c r="C10" s="11"/>
      <c r="D10" s="9" t="str">
        <f>IF(B10="","",VLOOKUP(B10,'Club and ADMIN lookup'!$A$2:$B$25,2,FALSE))</f>
        <v>R&amp;N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1</v>
      </c>
      <c r="C11" s="12"/>
      <c r="D11" s="9" t="str">
        <f>IF(B11="","",VLOOKUP(B11,'Club and ADMIN lookup'!$A$2:$B$25,2,FALSE))</f>
        <v>BRAT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22</v>
      </c>
      <c r="C12" s="11"/>
      <c r="D12" s="9" t="str">
        <f>IF(B12="","",VLOOKUP(B12,'Club and ADMIN lookup'!$A$2:$B$25,2,FALSE))</f>
        <v>B&amp;W&amp;B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33</v>
      </c>
      <c r="C13" s="12"/>
      <c r="D13" s="9" t="str">
        <f>IF(B13="","",VLOOKUP(B13,'Club and ADMIN lookup'!$A$2:$B$25,2,FALSE))</f>
        <v>Burt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44</v>
      </c>
      <c r="C14" s="11"/>
      <c r="D14" s="9" t="str">
        <f>IF(B14="","",VLOOKUP(B14,'Club and ADMIN lookup'!$A$2:$B$25,2,FALSE))</f>
        <v>Hales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55</v>
      </c>
      <c r="C15" s="11"/>
      <c r="D15" s="9" t="str">
        <f>IF(B15="","",VLOOKUP(B15,'Club and ADMIN lookup'!$A$2:$B$25,2,FALSE))</f>
        <v>Leam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66</v>
      </c>
      <c r="C16" s="11"/>
      <c r="D16" s="9" t="str">
        <f>IF(B16="","",VLOOKUP(B16,'Club and ADMIN lookup'!$A$2:$B$25,2,FALSE))</f>
        <v>R&amp;N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11</v>
      </c>
      <c r="C17" s="11"/>
      <c r="D17" s="9" t="str">
        <f>IF(B17="","",VLOOKUP(B17,'Club and ADMIN lookup'!$A$2:$B$25,2,FALSE))</f>
        <v>BRAT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ood/ZfY7Mkd2Cwk6U/+j2PG2GREJpbg7RE8j0KDlCVVx+lHxBdo97soeEj3swszB5EPbq03spkZh0X0z5jLlAQ==" saltValue="8dyLbSSZWIsy3cyvT9F5ig==" spinCount="100000" sheet="1" objects="1" scenarios="1"/>
  <mergeCells count="78">
    <mergeCell ref="T3:U3"/>
    <mergeCell ref="A1:C1"/>
    <mergeCell ref="F1:K1"/>
    <mergeCell ref="L1:M1"/>
    <mergeCell ref="O1:S1"/>
    <mergeCell ref="U1:V1"/>
    <mergeCell ref="A2:V2"/>
    <mergeCell ref="A3:B3"/>
    <mergeCell ref="F3:G3"/>
    <mergeCell ref="I3:J3"/>
    <mergeCell ref="M3:N3"/>
    <mergeCell ref="P3:Q3"/>
    <mergeCell ref="R4:S4"/>
    <mergeCell ref="P5:Q5"/>
    <mergeCell ref="R5:S5"/>
    <mergeCell ref="A4:A5"/>
    <mergeCell ref="B4:B5"/>
    <mergeCell ref="C4:C5"/>
    <mergeCell ref="D4:D5"/>
    <mergeCell ref="E4:F4"/>
    <mergeCell ref="G4:H4"/>
    <mergeCell ref="I4:J4"/>
    <mergeCell ref="K4:L4"/>
    <mergeCell ref="M4:M5"/>
    <mergeCell ref="N4:O4"/>
    <mergeCell ref="P4:Q4"/>
    <mergeCell ref="T4:U4"/>
    <mergeCell ref="V4:V5"/>
    <mergeCell ref="X4:X5"/>
    <mergeCell ref="Y4:Y5"/>
    <mergeCell ref="Z4:Z5"/>
    <mergeCell ref="T5:U5"/>
    <mergeCell ref="H26:N26"/>
    <mergeCell ref="E27:F27"/>
    <mergeCell ref="G27:G35"/>
    <mergeCell ref="J27:L27"/>
    <mergeCell ref="M27:N27"/>
    <mergeCell ref="M33:N33"/>
    <mergeCell ref="J35:L35"/>
    <mergeCell ref="M35:N35"/>
    <mergeCell ref="O27:P27"/>
    <mergeCell ref="Q27:Q34"/>
    <mergeCell ref="R27:V28"/>
    <mergeCell ref="J28:L28"/>
    <mergeCell ref="E5:F5"/>
    <mergeCell ref="G5:H5"/>
    <mergeCell ref="I5:J5"/>
    <mergeCell ref="K5:L5"/>
    <mergeCell ref="N5:O5"/>
    <mergeCell ref="M28:N28"/>
    <mergeCell ref="J29:L29"/>
    <mergeCell ref="M29:N29"/>
    <mergeCell ref="R29:V30"/>
    <mergeCell ref="J30:L30"/>
    <mergeCell ref="M30:N30"/>
    <mergeCell ref="J33:L33"/>
    <mergeCell ref="R33:V34"/>
    <mergeCell ref="J34:L34"/>
    <mergeCell ref="M34:N34"/>
    <mergeCell ref="J31:L31"/>
    <mergeCell ref="M31:N31"/>
    <mergeCell ref="R31:V32"/>
    <mergeCell ref="J32:L32"/>
    <mergeCell ref="M32:N32"/>
    <mergeCell ref="Q35:V35"/>
    <mergeCell ref="D36:K36"/>
    <mergeCell ref="E37:F37"/>
    <mergeCell ref="I37:K37"/>
    <mergeCell ref="L37:M37"/>
    <mergeCell ref="N37:O37"/>
    <mergeCell ref="I41:K41"/>
    <mergeCell ref="L41:M41"/>
    <mergeCell ref="I38:K38"/>
    <mergeCell ref="L38:M38"/>
    <mergeCell ref="I39:K39"/>
    <mergeCell ref="L39:M39"/>
    <mergeCell ref="I40:K40"/>
    <mergeCell ref="L40:M40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B73F8-E6E8-4818-8898-8BBDA540ED85}">
  <sheetPr codeName="Sheet34">
    <pageSetUpPr fitToPage="1"/>
  </sheetPr>
  <dimension ref="A1:AA41"/>
  <sheetViews>
    <sheetView zoomScaleNormal="100" workbookViewId="0">
      <selection activeCell="G3" sqref="G3:H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0.49652777777777779</v>
      </c>
      <c r="D3" s="39"/>
      <c r="E3" s="49" t="s">
        <v>184</v>
      </c>
      <c r="F3" s="50" t="s">
        <v>56</v>
      </c>
      <c r="G3" s="276" t="s">
        <v>104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JT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N3:O3"/>
    <mergeCell ref="Q3:R3"/>
    <mergeCell ref="U3:V3"/>
    <mergeCell ref="A1:C1"/>
    <mergeCell ref="G1:L1"/>
    <mergeCell ref="M1:N1"/>
    <mergeCell ref="P1:T1"/>
    <mergeCell ref="V1:W1"/>
    <mergeCell ref="A2:W2"/>
    <mergeCell ref="F4:G4"/>
    <mergeCell ref="F5:G5"/>
    <mergeCell ref="A3:B3"/>
    <mergeCell ref="G3:H3"/>
    <mergeCell ref="J3:K3"/>
    <mergeCell ref="A4:A5"/>
    <mergeCell ref="B4:B5"/>
    <mergeCell ref="C4:C5"/>
    <mergeCell ref="D4:D5"/>
    <mergeCell ref="E4:E5"/>
    <mergeCell ref="AA4:AA5"/>
    <mergeCell ref="H4:I4"/>
    <mergeCell ref="J4:K4"/>
    <mergeCell ref="L4:M4"/>
    <mergeCell ref="N4:N5"/>
    <mergeCell ref="O4:P4"/>
    <mergeCell ref="Q4:R4"/>
    <mergeCell ref="H5:I5"/>
    <mergeCell ref="J5:K5"/>
    <mergeCell ref="L5:M5"/>
    <mergeCell ref="O5:P5"/>
    <mergeCell ref="S4:T4"/>
    <mergeCell ref="U4:V4"/>
    <mergeCell ref="W4:W5"/>
    <mergeCell ref="Y4:Y5"/>
    <mergeCell ref="Z4:Z5"/>
    <mergeCell ref="Q5:R5"/>
    <mergeCell ref="S5:T5"/>
    <mergeCell ref="U5:V5"/>
    <mergeCell ref="C26:F26"/>
    <mergeCell ref="I26:O26"/>
    <mergeCell ref="P27:Q27"/>
    <mergeCell ref="R27:R34"/>
    <mergeCell ref="S27:W28"/>
    <mergeCell ref="C28:D28"/>
    <mergeCell ref="K28:M28"/>
    <mergeCell ref="N28:O28"/>
    <mergeCell ref="C29:D29"/>
    <mergeCell ref="K29:M29"/>
    <mergeCell ref="N29:O29"/>
    <mergeCell ref="S29:W30"/>
    <mergeCell ref="C27:D27"/>
    <mergeCell ref="F27:G27"/>
    <mergeCell ref="H27:H35"/>
    <mergeCell ref="K27:M27"/>
    <mergeCell ref="N27:O27"/>
    <mergeCell ref="C30:D30"/>
    <mergeCell ref="K30:M30"/>
    <mergeCell ref="N30:O30"/>
    <mergeCell ref="C31:D31"/>
    <mergeCell ref="K31:M31"/>
    <mergeCell ref="N31:O31"/>
    <mergeCell ref="E36:L36"/>
    <mergeCell ref="S31:W32"/>
    <mergeCell ref="C32:D32"/>
    <mergeCell ref="K32:M32"/>
    <mergeCell ref="N32:O32"/>
    <mergeCell ref="C33:D33"/>
    <mergeCell ref="K33:M33"/>
    <mergeCell ref="N33:O33"/>
    <mergeCell ref="S33:W34"/>
    <mergeCell ref="C34:D34"/>
    <mergeCell ref="K34:M34"/>
    <mergeCell ref="N34:O34"/>
    <mergeCell ref="C35:D35"/>
    <mergeCell ref="K35:M35"/>
    <mergeCell ref="N35:O35"/>
    <mergeCell ref="R35:W35"/>
    <mergeCell ref="F37:G37"/>
    <mergeCell ref="J37:L37"/>
    <mergeCell ref="M37:N37"/>
    <mergeCell ref="O37:P37"/>
    <mergeCell ref="J38:L38"/>
    <mergeCell ref="M38:N38"/>
    <mergeCell ref="J39:L39"/>
    <mergeCell ref="M39:N39"/>
    <mergeCell ref="J40:L40"/>
    <mergeCell ref="M40:N40"/>
    <mergeCell ref="J41:L41"/>
    <mergeCell ref="M41:N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EF500-2F91-4D8A-84DD-CB1F8360DB3C}">
  <sheetPr codeName="Sheet3">
    <pageSetUpPr fitToPage="1"/>
  </sheetPr>
  <dimension ref="A1:BF40"/>
  <sheetViews>
    <sheetView zoomScale="90" zoomScaleNormal="90" workbookViewId="0">
      <selection activeCell="BF7" sqref="BF7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181" t="s">
        <v>182</v>
      </c>
      <c r="B1" s="181"/>
      <c r="C1" s="225"/>
      <c r="D1" s="48"/>
      <c r="E1" s="34" t="s">
        <v>0</v>
      </c>
      <c r="F1" s="191"/>
      <c r="G1" s="191"/>
      <c r="H1" s="192"/>
      <c r="I1" s="176" t="s">
        <v>105</v>
      </c>
      <c r="J1" s="177"/>
      <c r="K1" s="177"/>
      <c r="L1" s="177"/>
      <c r="M1" s="177"/>
      <c r="N1" s="177"/>
      <c r="O1" s="177" t="str">
        <f>CONCATENATE("Match ",'Club and ADMIN lookup'!$H$2,"   MCAA LGE.      DIV")</f>
        <v>Match 1   MCAA LGE.      DIV</v>
      </c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>
        <f>'Club and ADMIN lookup'!$H$1</f>
        <v>1</v>
      </c>
      <c r="AA1" s="177"/>
      <c r="AB1" s="177"/>
      <c r="AC1" s="177"/>
      <c r="AD1" s="177"/>
      <c r="AE1" s="177"/>
      <c r="AF1" s="193"/>
      <c r="AG1" s="176" t="s">
        <v>54</v>
      </c>
      <c r="AH1" s="177"/>
      <c r="AI1" s="177"/>
      <c r="AJ1" s="177" t="str">
        <f>'Club and ADMIN lookup'!$J$1</f>
        <v>Burton</v>
      </c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93"/>
      <c r="AY1" s="176" t="s">
        <v>55</v>
      </c>
      <c r="AZ1" s="177"/>
      <c r="BA1" s="194">
        <f>'Club and ADMIN lookup'!$J$2</f>
        <v>46158</v>
      </c>
      <c r="BB1" s="193"/>
    </row>
    <row r="2" spans="1:58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</row>
    <row r="3" spans="1:58" ht="15" customHeight="1">
      <c r="A3" s="176" t="s">
        <v>107</v>
      </c>
      <c r="B3" s="177"/>
      <c r="C3" s="39">
        <f>VLOOKUP(M3,'Club and ADMIN lookup'!$D$2:$F$18,VLOOKUP('Club and ADMIN lookup'!$H$1,'Club and ADMIN lookup'!$G$5:$H$9,2,FALSE),FALSE)</f>
        <v>0.57291666666666663</v>
      </c>
      <c r="D3" s="53"/>
      <c r="E3" s="34" t="s">
        <v>106</v>
      </c>
      <c r="F3" s="177"/>
      <c r="G3" s="177"/>
      <c r="H3" s="177"/>
      <c r="I3" s="193"/>
      <c r="J3" s="176" t="s">
        <v>56</v>
      </c>
      <c r="K3" s="177"/>
      <c r="L3" s="177"/>
      <c r="M3" s="220" t="s">
        <v>88</v>
      </c>
      <c r="N3" s="220"/>
      <c r="O3" s="220"/>
      <c r="P3" s="221"/>
      <c r="Q3" s="176" t="s">
        <v>108</v>
      </c>
      <c r="R3" s="177"/>
      <c r="S3" s="177"/>
      <c r="T3" s="177"/>
      <c r="U3" s="222" t="s">
        <v>202</v>
      </c>
      <c r="V3" s="222"/>
      <c r="W3" s="222"/>
      <c r="X3" s="223"/>
      <c r="Y3" s="33"/>
      <c r="Z3" s="33"/>
      <c r="AA3" s="33"/>
      <c r="AB3" s="33"/>
      <c r="AC3" s="33"/>
      <c r="AD3" s="176" t="s">
        <v>109</v>
      </c>
      <c r="AE3" s="177"/>
      <c r="AF3" s="177"/>
      <c r="AG3" s="177"/>
      <c r="AH3" s="177" t="s">
        <v>110</v>
      </c>
      <c r="AI3" s="177"/>
      <c r="AJ3" s="177"/>
      <c r="AK3" s="177"/>
      <c r="AL3" s="177"/>
      <c r="AM3" s="193"/>
      <c r="AN3" s="176" t="s">
        <v>111</v>
      </c>
      <c r="AO3" s="177"/>
      <c r="AP3" s="177"/>
      <c r="AQ3" s="177"/>
      <c r="AR3" s="177"/>
      <c r="AS3" s="177"/>
      <c r="AT3" s="177"/>
      <c r="AU3" s="177"/>
      <c r="AV3" s="177"/>
      <c r="AW3" s="193"/>
      <c r="AX3" s="33"/>
      <c r="AY3" s="176" t="s">
        <v>173</v>
      </c>
      <c r="AZ3" s="177"/>
      <c r="BA3" s="17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05" t="s">
        <v>48</v>
      </c>
      <c r="I4" s="206"/>
      <c r="J4" s="207"/>
      <c r="K4" s="205" t="s">
        <v>48</v>
      </c>
      <c r="L4" s="206"/>
      <c r="M4" s="207"/>
      <c r="N4" s="205" t="s">
        <v>48</v>
      </c>
      <c r="O4" s="206"/>
      <c r="P4" s="207"/>
      <c r="Q4" s="205" t="s">
        <v>48</v>
      </c>
      <c r="R4" s="206"/>
      <c r="S4" s="207"/>
      <c r="T4" s="205" t="s">
        <v>48</v>
      </c>
      <c r="U4" s="206"/>
      <c r="V4" s="207"/>
      <c r="W4" s="205" t="s">
        <v>48</v>
      </c>
      <c r="X4" s="206"/>
      <c r="Y4" s="207"/>
      <c r="Z4" s="205" t="s">
        <v>48</v>
      </c>
      <c r="AA4" s="206"/>
      <c r="AB4" s="207"/>
      <c r="AC4" s="205" t="s">
        <v>48</v>
      </c>
      <c r="AD4" s="206"/>
      <c r="AE4" s="207"/>
      <c r="AF4" s="205" t="s">
        <v>48</v>
      </c>
      <c r="AG4" s="206"/>
      <c r="AH4" s="207"/>
      <c r="AI4" s="205" t="s">
        <v>48</v>
      </c>
      <c r="AJ4" s="206"/>
      <c r="AK4" s="207"/>
      <c r="AL4" s="205" t="s">
        <v>48</v>
      </c>
      <c r="AM4" s="206"/>
      <c r="AN4" s="207"/>
      <c r="AO4" s="205" t="s">
        <v>48</v>
      </c>
      <c r="AP4" s="206"/>
      <c r="AQ4" s="207"/>
      <c r="AR4" s="205" t="s">
        <v>48</v>
      </c>
      <c r="AS4" s="206"/>
      <c r="AT4" s="207"/>
      <c r="AU4" s="205" t="s">
        <v>48</v>
      </c>
      <c r="AV4" s="206"/>
      <c r="AW4" s="207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182"/>
      <c r="G5" s="183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171" t="s">
        <v>43</v>
      </c>
      <c r="AY5" s="182"/>
      <c r="AZ5" s="208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182"/>
      <c r="G6" s="183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171" t="s">
        <v>43</v>
      </c>
      <c r="AY6" s="182"/>
      <c r="AZ6" s="208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182"/>
      <c r="G7" s="183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171" t="s">
        <v>43</v>
      </c>
      <c r="AY7" s="182"/>
      <c r="AZ7" s="208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182"/>
      <c r="G8" s="183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171" t="s">
        <v>43</v>
      </c>
      <c r="AY8" s="182"/>
      <c r="AZ8" s="208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182"/>
      <c r="G9" s="183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171" t="s">
        <v>43</v>
      </c>
      <c r="AY9" s="182"/>
      <c r="AZ9" s="208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182"/>
      <c r="G10" s="183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171" t="s">
        <v>43</v>
      </c>
      <c r="AY10" s="182"/>
      <c r="AZ10" s="208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182"/>
      <c r="G11" s="183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171" t="s">
        <v>43</v>
      </c>
      <c r="AY11" s="182"/>
      <c r="AZ11" s="208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182"/>
      <c r="G12" s="183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171" t="s">
        <v>43</v>
      </c>
      <c r="AY12" s="182"/>
      <c r="AZ12" s="208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182"/>
      <c r="G13" s="183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171" t="s">
        <v>43</v>
      </c>
      <c r="AY13" s="182"/>
      <c r="AZ13" s="208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182"/>
      <c r="G14" s="183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171" t="s">
        <v>43</v>
      </c>
      <c r="AY14" s="182"/>
      <c r="AZ14" s="208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182"/>
      <c r="G15" s="183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171" t="s">
        <v>43</v>
      </c>
      <c r="AY15" s="182"/>
      <c r="AZ15" s="208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182"/>
      <c r="G16" s="183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171" t="s">
        <v>43</v>
      </c>
      <c r="AY16" s="182"/>
      <c r="AZ16" s="208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182"/>
      <c r="G17" s="183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171" t="s">
        <v>43</v>
      </c>
      <c r="AY17" s="182"/>
      <c r="AZ17" s="208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182"/>
      <c r="G18" s="183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171" t="s">
        <v>43</v>
      </c>
      <c r="AY18" s="182"/>
      <c r="AZ18" s="208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182"/>
      <c r="G19" s="183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171" t="s">
        <v>43</v>
      </c>
      <c r="AY19" s="182"/>
      <c r="AZ19" s="208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182"/>
      <c r="G20" s="183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171" t="s">
        <v>43</v>
      </c>
      <c r="AY20" s="182"/>
      <c r="AZ20" s="208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182"/>
      <c r="G21" s="183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171" t="s">
        <v>43</v>
      </c>
      <c r="AY21" s="182"/>
      <c r="AZ21" s="208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182"/>
      <c r="G22" s="183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171" t="s">
        <v>43</v>
      </c>
      <c r="AY22" s="182"/>
      <c r="AZ22" s="208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182"/>
      <c r="G23" s="183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171" t="s">
        <v>43</v>
      </c>
      <c r="AY23" s="182"/>
      <c r="AZ23" s="208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182"/>
      <c r="G24" s="183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171" t="s">
        <v>43</v>
      </c>
      <c r="AY24" s="182"/>
      <c r="AZ24" s="208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228" t="s">
        <v>74</v>
      </c>
      <c r="D25" s="228"/>
      <c r="E25" s="228"/>
      <c r="F25" s="228"/>
      <c r="G25" s="16"/>
      <c r="H25" s="148"/>
      <c r="I25" s="148"/>
      <c r="J25" s="162"/>
      <c r="K25" s="162"/>
      <c r="L25" s="187" t="s">
        <v>75</v>
      </c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48"/>
      <c r="AK25" s="148"/>
      <c r="AL25" s="148"/>
      <c r="AM25" s="148"/>
      <c r="AN25" s="148"/>
      <c r="AO25" s="162"/>
      <c r="AP25" s="162"/>
      <c r="AQ25" s="162"/>
      <c r="AR25" s="148"/>
      <c r="AS25" s="148"/>
      <c r="AT25" s="148"/>
      <c r="AU25" s="148"/>
      <c r="AV25" s="148"/>
      <c r="AW25" s="148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84" t="s">
        <v>16</v>
      </c>
      <c r="D26" s="186"/>
      <c r="E26" s="15" t="s">
        <v>17</v>
      </c>
      <c r="F26" s="184" t="s">
        <v>18</v>
      </c>
      <c r="G26" s="185"/>
      <c r="H26" s="185"/>
      <c r="I26" s="186"/>
      <c r="J26" s="209"/>
      <c r="K26" s="211"/>
      <c r="L26" s="184" t="s">
        <v>14</v>
      </c>
      <c r="M26" s="185"/>
      <c r="N26" s="186"/>
      <c r="O26" s="184" t="s">
        <v>15</v>
      </c>
      <c r="P26" s="185"/>
      <c r="Q26" s="186"/>
      <c r="R26" s="184" t="s">
        <v>16</v>
      </c>
      <c r="S26" s="185"/>
      <c r="T26" s="185"/>
      <c r="U26" s="185"/>
      <c r="V26" s="185"/>
      <c r="W26" s="185"/>
      <c r="X26" s="185"/>
      <c r="Y26" s="185"/>
      <c r="Z26" s="185"/>
      <c r="AA26" s="185"/>
      <c r="AB26" s="186"/>
      <c r="AC26" s="184" t="s">
        <v>17</v>
      </c>
      <c r="AD26" s="185"/>
      <c r="AE26" s="185"/>
      <c r="AF26" s="185"/>
      <c r="AG26" s="185"/>
      <c r="AH26" s="185"/>
      <c r="AI26" s="186"/>
      <c r="AJ26" s="184" t="s">
        <v>18</v>
      </c>
      <c r="AK26" s="185"/>
      <c r="AL26" s="185"/>
      <c r="AM26" s="185"/>
      <c r="AN26" s="186"/>
      <c r="AO26" s="209"/>
      <c r="AP26" s="210"/>
      <c r="AQ26" s="211"/>
      <c r="AR26" s="199" t="s">
        <v>19</v>
      </c>
      <c r="AS26" s="200"/>
      <c r="AT26" s="200"/>
      <c r="AU26" s="200"/>
      <c r="AV26" s="200"/>
      <c r="AW26" s="200"/>
      <c r="AX26" s="200"/>
      <c r="AY26" s="200"/>
      <c r="AZ26" s="200"/>
      <c r="BA26" s="200"/>
      <c r="BB26" s="201"/>
    </row>
    <row r="27" spans="1:58" ht="15" customHeight="1">
      <c r="A27" s="15" t="s">
        <v>42</v>
      </c>
      <c r="B27" s="14"/>
      <c r="C27" s="226"/>
      <c r="D27" s="227"/>
      <c r="E27" s="14"/>
      <c r="F27" s="196" t="s">
        <v>34</v>
      </c>
      <c r="G27" s="197"/>
      <c r="H27" s="197"/>
      <c r="I27" s="198"/>
      <c r="J27" s="209"/>
      <c r="K27" s="211"/>
      <c r="L27" s="184" t="s">
        <v>65</v>
      </c>
      <c r="M27" s="185"/>
      <c r="N27" s="186"/>
      <c r="O27" s="188"/>
      <c r="P27" s="189"/>
      <c r="Q27" s="190"/>
      <c r="R27" s="188"/>
      <c r="S27" s="189"/>
      <c r="T27" s="189"/>
      <c r="U27" s="189"/>
      <c r="V27" s="189"/>
      <c r="W27" s="189"/>
      <c r="X27" s="189"/>
      <c r="Y27" s="189"/>
      <c r="Z27" s="189"/>
      <c r="AA27" s="189"/>
      <c r="AB27" s="190"/>
      <c r="AC27" s="188"/>
      <c r="AD27" s="189"/>
      <c r="AE27" s="189"/>
      <c r="AF27" s="189"/>
      <c r="AG27" s="189"/>
      <c r="AH27" s="189"/>
      <c r="AI27" s="190"/>
      <c r="AJ27" s="196" t="s">
        <v>34</v>
      </c>
      <c r="AK27" s="197"/>
      <c r="AL27" s="197"/>
      <c r="AM27" s="197"/>
      <c r="AN27" s="198"/>
      <c r="AO27" s="209"/>
      <c r="AP27" s="210"/>
      <c r="AQ27" s="211"/>
      <c r="AR27" s="202"/>
      <c r="AS27" s="203"/>
      <c r="AT27" s="203"/>
      <c r="AU27" s="203"/>
      <c r="AV27" s="203"/>
      <c r="AW27" s="203"/>
      <c r="AX27" s="203"/>
      <c r="AY27" s="203"/>
      <c r="AZ27" s="203"/>
      <c r="BA27" s="203"/>
      <c r="BB27" s="204"/>
    </row>
    <row r="28" spans="1:58" ht="14.25" customHeight="1">
      <c r="A28" s="15" t="s">
        <v>41</v>
      </c>
      <c r="B28" s="14"/>
      <c r="C28" s="226"/>
      <c r="D28" s="227"/>
      <c r="E28" s="14"/>
      <c r="F28" s="196" t="s">
        <v>34</v>
      </c>
      <c r="G28" s="197"/>
      <c r="H28" s="197"/>
      <c r="I28" s="198"/>
      <c r="J28" s="209"/>
      <c r="K28" s="211"/>
      <c r="L28" s="184" t="s">
        <v>66</v>
      </c>
      <c r="M28" s="185"/>
      <c r="N28" s="186"/>
      <c r="O28" s="188"/>
      <c r="P28" s="189"/>
      <c r="Q28" s="190"/>
      <c r="R28" s="188"/>
      <c r="S28" s="189"/>
      <c r="T28" s="189"/>
      <c r="U28" s="189"/>
      <c r="V28" s="189"/>
      <c r="W28" s="189"/>
      <c r="X28" s="189"/>
      <c r="Y28" s="189"/>
      <c r="Z28" s="189"/>
      <c r="AA28" s="189"/>
      <c r="AB28" s="190"/>
      <c r="AC28" s="188"/>
      <c r="AD28" s="189"/>
      <c r="AE28" s="189"/>
      <c r="AF28" s="189"/>
      <c r="AG28" s="189"/>
      <c r="AH28" s="189"/>
      <c r="AI28" s="190"/>
      <c r="AJ28" s="196" t="s">
        <v>34</v>
      </c>
      <c r="AK28" s="197"/>
      <c r="AL28" s="197"/>
      <c r="AM28" s="197"/>
      <c r="AN28" s="198"/>
      <c r="AO28" s="209"/>
      <c r="AP28" s="210"/>
      <c r="AQ28" s="211"/>
      <c r="AR28" s="214"/>
      <c r="AS28" s="215"/>
      <c r="AT28" s="215"/>
      <c r="AU28" s="215"/>
      <c r="AV28" s="215"/>
      <c r="AW28" s="215"/>
      <c r="AX28" s="215"/>
      <c r="AY28" s="215"/>
      <c r="AZ28" s="215"/>
      <c r="BA28" s="215"/>
      <c r="BB28" s="216"/>
    </row>
    <row r="29" spans="1:58" ht="15" customHeight="1">
      <c r="A29" s="15" t="s">
        <v>40</v>
      </c>
      <c r="B29" s="14"/>
      <c r="C29" s="226"/>
      <c r="D29" s="227"/>
      <c r="E29" s="14"/>
      <c r="F29" s="196" t="s">
        <v>34</v>
      </c>
      <c r="G29" s="197"/>
      <c r="H29" s="197"/>
      <c r="I29" s="198"/>
      <c r="J29" s="209"/>
      <c r="K29" s="211"/>
      <c r="L29" s="184" t="s">
        <v>67</v>
      </c>
      <c r="M29" s="185"/>
      <c r="N29" s="186"/>
      <c r="O29" s="188"/>
      <c r="P29" s="189"/>
      <c r="Q29" s="190"/>
      <c r="R29" s="188"/>
      <c r="S29" s="189"/>
      <c r="T29" s="189"/>
      <c r="U29" s="189"/>
      <c r="V29" s="189"/>
      <c r="W29" s="189"/>
      <c r="X29" s="189"/>
      <c r="Y29" s="189"/>
      <c r="Z29" s="189"/>
      <c r="AA29" s="189"/>
      <c r="AB29" s="190"/>
      <c r="AC29" s="188"/>
      <c r="AD29" s="189"/>
      <c r="AE29" s="189"/>
      <c r="AF29" s="189"/>
      <c r="AG29" s="189"/>
      <c r="AH29" s="189"/>
      <c r="AI29" s="190"/>
      <c r="AJ29" s="196" t="s">
        <v>34</v>
      </c>
      <c r="AK29" s="197"/>
      <c r="AL29" s="197"/>
      <c r="AM29" s="197"/>
      <c r="AN29" s="198"/>
      <c r="AO29" s="209"/>
      <c r="AP29" s="210"/>
      <c r="AQ29" s="211"/>
      <c r="AR29" s="217"/>
      <c r="AS29" s="218"/>
      <c r="AT29" s="218"/>
      <c r="AU29" s="218"/>
      <c r="AV29" s="218"/>
      <c r="AW29" s="218"/>
      <c r="AX29" s="218"/>
      <c r="AY29" s="218"/>
      <c r="AZ29" s="218"/>
      <c r="BA29" s="218"/>
      <c r="BB29" s="219"/>
    </row>
    <row r="30" spans="1:58" ht="14.25" customHeight="1">
      <c r="A30" s="15" t="s">
        <v>39</v>
      </c>
      <c r="B30" s="14"/>
      <c r="C30" s="226"/>
      <c r="D30" s="227"/>
      <c r="E30" s="14"/>
      <c r="F30" s="196" t="s">
        <v>34</v>
      </c>
      <c r="G30" s="197"/>
      <c r="H30" s="197"/>
      <c r="I30" s="198"/>
      <c r="J30" s="209"/>
      <c r="K30" s="211"/>
      <c r="L30" s="184" t="s">
        <v>68</v>
      </c>
      <c r="M30" s="185"/>
      <c r="N30" s="186"/>
      <c r="O30" s="188"/>
      <c r="P30" s="189"/>
      <c r="Q30" s="190"/>
      <c r="R30" s="188"/>
      <c r="S30" s="189"/>
      <c r="T30" s="189"/>
      <c r="U30" s="189"/>
      <c r="V30" s="189"/>
      <c r="W30" s="189"/>
      <c r="X30" s="189"/>
      <c r="Y30" s="189"/>
      <c r="Z30" s="189"/>
      <c r="AA30" s="189"/>
      <c r="AB30" s="190"/>
      <c r="AC30" s="188"/>
      <c r="AD30" s="189"/>
      <c r="AE30" s="189"/>
      <c r="AF30" s="189"/>
      <c r="AG30" s="189"/>
      <c r="AH30" s="189"/>
      <c r="AI30" s="190"/>
      <c r="AJ30" s="196" t="s">
        <v>34</v>
      </c>
      <c r="AK30" s="197"/>
      <c r="AL30" s="197"/>
      <c r="AM30" s="197"/>
      <c r="AN30" s="198"/>
      <c r="AO30" s="209"/>
      <c r="AP30" s="210"/>
      <c r="AQ30" s="211"/>
      <c r="AR30" s="214"/>
      <c r="AS30" s="215"/>
      <c r="AT30" s="215"/>
      <c r="AU30" s="215"/>
      <c r="AV30" s="215"/>
      <c r="AW30" s="215"/>
      <c r="AX30" s="215"/>
      <c r="AY30" s="215"/>
      <c r="AZ30" s="215"/>
      <c r="BA30" s="215"/>
      <c r="BB30" s="216"/>
    </row>
    <row r="31" spans="1:58" ht="15.9" customHeight="1">
      <c r="A31" s="15" t="s">
        <v>38</v>
      </c>
      <c r="B31" s="14"/>
      <c r="C31" s="226"/>
      <c r="D31" s="227"/>
      <c r="E31" s="14"/>
      <c r="F31" s="196" t="s">
        <v>34</v>
      </c>
      <c r="G31" s="197"/>
      <c r="H31" s="197"/>
      <c r="I31" s="198"/>
      <c r="J31" s="209"/>
      <c r="K31" s="211"/>
      <c r="L31" s="184" t="s">
        <v>69</v>
      </c>
      <c r="M31" s="185"/>
      <c r="N31" s="186"/>
      <c r="O31" s="188"/>
      <c r="P31" s="189"/>
      <c r="Q31" s="190"/>
      <c r="R31" s="188"/>
      <c r="S31" s="189"/>
      <c r="T31" s="189"/>
      <c r="U31" s="189"/>
      <c r="V31" s="189"/>
      <c r="W31" s="189"/>
      <c r="X31" s="189"/>
      <c r="Y31" s="189"/>
      <c r="Z31" s="189"/>
      <c r="AA31" s="189"/>
      <c r="AB31" s="190"/>
      <c r="AC31" s="188"/>
      <c r="AD31" s="189"/>
      <c r="AE31" s="189"/>
      <c r="AF31" s="189"/>
      <c r="AG31" s="189"/>
      <c r="AH31" s="189"/>
      <c r="AI31" s="190"/>
      <c r="AJ31" s="196" t="s">
        <v>34</v>
      </c>
      <c r="AK31" s="197"/>
      <c r="AL31" s="197"/>
      <c r="AM31" s="197"/>
      <c r="AN31" s="198"/>
      <c r="AO31" s="209"/>
      <c r="AP31" s="210"/>
      <c r="AQ31" s="211"/>
      <c r="AR31" s="217"/>
      <c r="AS31" s="218"/>
      <c r="AT31" s="218"/>
      <c r="AU31" s="218"/>
      <c r="AV31" s="218"/>
      <c r="AW31" s="218"/>
      <c r="AX31" s="218"/>
      <c r="AY31" s="218"/>
      <c r="AZ31" s="218"/>
      <c r="BA31" s="218"/>
      <c r="BB31" s="219"/>
    </row>
    <row r="32" spans="1:58" ht="15" customHeight="1">
      <c r="A32" s="15" t="s">
        <v>37</v>
      </c>
      <c r="B32" s="14"/>
      <c r="C32" s="226"/>
      <c r="D32" s="227"/>
      <c r="E32" s="14"/>
      <c r="F32" s="196" t="s">
        <v>34</v>
      </c>
      <c r="G32" s="197"/>
      <c r="H32" s="197"/>
      <c r="I32" s="198"/>
      <c r="J32" s="209"/>
      <c r="K32" s="211"/>
      <c r="L32" s="184" t="s">
        <v>70</v>
      </c>
      <c r="M32" s="185"/>
      <c r="N32" s="186"/>
      <c r="O32" s="188"/>
      <c r="P32" s="189"/>
      <c r="Q32" s="190"/>
      <c r="R32" s="188"/>
      <c r="S32" s="189"/>
      <c r="T32" s="189"/>
      <c r="U32" s="189"/>
      <c r="V32" s="189"/>
      <c r="W32" s="189"/>
      <c r="X32" s="189"/>
      <c r="Y32" s="189"/>
      <c r="Z32" s="189"/>
      <c r="AA32" s="189"/>
      <c r="AB32" s="190"/>
      <c r="AC32" s="188"/>
      <c r="AD32" s="189"/>
      <c r="AE32" s="189"/>
      <c r="AF32" s="189"/>
      <c r="AG32" s="189"/>
      <c r="AH32" s="189"/>
      <c r="AI32" s="190"/>
      <c r="AJ32" s="196" t="s">
        <v>34</v>
      </c>
      <c r="AK32" s="197"/>
      <c r="AL32" s="197"/>
      <c r="AM32" s="197"/>
      <c r="AN32" s="198"/>
      <c r="AO32" s="209"/>
      <c r="AP32" s="210"/>
      <c r="AQ32" s="211"/>
      <c r="AR32" s="199" t="s">
        <v>26</v>
      </c>
      <c r="AS32" s="200"/>
      <c r="AT32" s="200"/>
      <c r="AU32" s="200"/>
      <c r="AV32" s="200"/>
      <c r="AW32" s="200"/>
      <c r="AX32" s="200"/>
      <c r="AY32" s="200"/>
      <c r="AZ32" s="200"/>
      <c r="BA32" s="200"/>
      <c r="BB32" s="201"/>
    </row>
    <row r="33" spans="1:54" ht="14.25" customHeight="1">
      <c r="A33" s="15" t="s">
        <v>36</v>
      </c>
      <c r="B33" s="14"/>
      <c r="C33" s="226"/>
      <c r="D33" s="227"/>
      <c r="E33" s="14"/>
      <c r="F33" s="196" t="s">
        <v>34</v>
      </c>
      <c r="G33" s="197"/>
      <c r="H33" s="197"/>
      <c r="I33" s="198"/>
      <c r="J33" s="209"/>
      <c r="K33" s="211"/>
      <c r="L33" s="184" t="s">
        <v>71</v>
      </c>
      <c r="M33" s="185"/>
      <c r="N33" s="186"/>
      <c r="O33" s="188"/>
      <c r="P33" s="189"/>
      <c r="Q33" s="190"/>
      <c r="R33" s="188"/>
      <c r="S33" s="189"/>
      <c r="T33" s="189"/>
      <c r="U33" s="189"/>
      <c r="V33" s="189"/>
      <c r="W33" s="189"/>
      <c r="X33" s="189"/>
      <c r="Y33" s="189"/>
      <c r="Z33" s="189"/>
      <c r="AA33" s="189"/>
      <c r="AB33" s="190"/>
      <c r="AC33" s="188"/>
      <c r="AD33" s="189"/>
      <c r="AE33" s="189"/>
      <c r="AF33" s="189"/>
      <c r="AG33" s="189"/>
      <c r="AH33" s="189"/>
      <c r="AI33" s="190"/>
      <c r="AJ33" s="196" t="s">
        <v>34</v>
      </c>
      <c r="AK33" s="197"/>
      <c r="AL33" s="197"/>
      <c r="AM33" s="197"/>
      <c r="AN33" s="198"/>
      <c r="AO33" s="209"/>
      <c r="AP33" s="210"/>
      <c r="AQ33" s="211"/>
      <c r="AR33" s="202"/>
      <c r="AS33" s="203"/>
      <c r="AT33" s="203"/>
      <c r="AU33" s="203"/>
      <c r="AV33" s="203"/>
      <c r="AW33" s="203"/>
      <c r="AX33" s="203"/>
      <c r="AY33" s="203"/>
      <c r="AZ33" s="203"/>
      <c r="BA33" s="203"/>
      <c r="BB33" s="204"/>
    </row>
    <row r="34" spans="1:54" ht="15" customHeight="1">
      <c r="A34" s="15" t="s">
        <v>35</v>
      </c>
      <c r="B34" s="14"/>
      <c r="C34" s="226"/>
      <c r="D34" s="227"/>
      <c r="E34" s="14"/>
      <c r="F34" s="196" t="s">
        <v>34</v>
      </c>
      <c r="G34" s="197"/>
      <c r="H34" s="197"/>
      <c r="I34" s="198"/>
      <c r="J34" s="209"/>
      <c r="K34" s="211"/>
      <c r="L34" s="184" t="s">
        <v>72</v>
      </c>
      <c r="M34" s="185"/>
      <c r="N34" s="186"/>
      <c r="O34" s="188"/>
      <c r="P34" s="189"/>
      <c r="Q34" s="190"/>
      <c r="R34" s="188"/>
      <c r="S34" s="189"/>
      <c r="T34" s="189"/>
      <c r="U34" s="189"/>
      <c r="V34" s="189"/>
      <c r="W34" s="189"/>
      <c r="X34" s="189"/>
      <c r="Y34" s="189"/>
      <c r="Z34" s="189"/>
      <c r="AA34" s="189"/>
      <c r="AB34" s="190"/>
      <c r="AC34" s="188"/>
      <c r="AD34" s="189"/>
      <c r="AE34" s="189"/>
      <c r="AF34" s="189"/>
      <c r="AG34" s="189"/>
      <c r="AH34" s="189"/>
      <c r="AI34" s="190"/>
      <c r="AJ34" s="196" t="s">
        <v>34</v>
      </c>
      <c r="AK34" s="197"/>
      <c r="AL34" s="197"/>
      <c r="AM34" s="197"/>
      <c r="AN34" s="198"/>
      <c r="AO34" s="212" t="s">
        <v>33</v>
      </c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</row>
    <row r="35" spans="1:54"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</row>
    <row r="36" spans="1:54">
      <c r="A36" s="15"/>
      <c r="B36" s="15"/>
      <c r="C36" s="15"/>
      <c r="D36" s="15"/>
      <c r="E36" s="15"/>
      <c r="F36" s="178"/>
      <c r="G36" s="178"/>
      <c r="H36" s="178"/>
      <c r="I36" s="179"/>
      <c r="J36" s="180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</row>
    <row r="37" spans="1:54" ht="15" customHeight="1">
      <c r="A37" s="15"/>
      <c r="B37" s="14"/>
      <c r="C37" s="14"/>
      <c r="D37" s="14"/>
      <c r="E37" s="14"/>
      <c r="F37" s="178"/>
      <c r="G37" s="178"/>
      <c r="H37" s="178"/>
      <c r="I37" s="179"/>
      <c r="J37" s="180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</row>
    <row r="38" spans="1:54" ht="15" customHeight="1">
      <c r="A38" s="15"/>
      <c r="B38" s="14"/>
      <c r="C38" s="14"/>
      <c r="D38" s="14"/>
      <c r="E38" s="14"/>
      <c r="F38" s="178"/>
      <c r="G38" s="178"/>
      <c r="H38" s="178"/>
      <c r="I38" s="179"/>
      <c r="J38" s="180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</row>
    <row r="39" spans="1:54" ht="15" customHeight="1">
      <c r="A39" s="15"/>
      <c r="B39" s="14"/>
      <c r="C39" s="14"/>
      <c r="D39" s="14"/>
      <c r="E39" s="14"/>
      <c r="F39" s="178"/>
      <c r="G39" s="178"/>
      <c r="H39" s="178"/>
      <c r="I39" s="179"/>
      <c r="J39" s="180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</row>
    <row r="40" spans="1:54" ht="15" customHeight="1">
      <c r="A40" s="15"/>
      <c r="B40" s="14"/>
      <c r="C40" s="14"/>
      <c r="D40" s="14"/>
      <c r="E40" s="14"/>
      <c r="F40" s="178"/>
      <c r="G40" s="178"/>
      <c r="H40" s="178"/>
      <c r="I40" s="179"/>
      <c r="J40" s="180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</row>
  </sheetData>
  <sheetProtection algorithmName="SHA-512" hashValue="8oYDcLtszrhaa8z903Xfm3mc4X4ZDJRvy5HBcJh7CqPlgQs1r0OyDnr5lbfKtFIgekLMuqPb/DocU6ZvRRyuXg==" saltValue="1a7ZmluL2xbHlM2TrSlUrQ==" spinCount="100000" sheet="1" objects="1" scenarios="1"/>
  <mergeCells count="179">
    <mergeCell ref="C30:D30"/>
    <mergeCell ref="C31:D31"/>
    <mergeCell ref="C32:D32"/>
    <mergeCell ref="C33:D33"/>
    <mergeCell ref="C34:D34"/>
    <mergeCell ref="C25:F25"/>
    <mergeCell ref="C26:D26"/>
    <mergeCell ref="C27:D27"/>
    <mergeCell ref="C28:D28"/>
    <mergeCell ref="C29:D29"/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AO34:BB34"/>
    <mergeCell ref="C35:AG35"/>
    <mergeCell ref="F36:I36"/>
    <mergeCell ref="J36:L36"/>
    <mergeCell ref="M36:O36"/>
    <mergeCell ref="P36:Z36"/>
    <mergeCell ref="AA36:AG36"/>
    <mergeCell ref="AH36:AL36"/>
    <mergeCell ref="F34:I34"/>
    <mergeCell ref="L34:N34"/>
    <mergeCell ref="O34:Q34"/>
    <mergeCell ref="R34:AB34"/>
    <mergeCell ref="AC34:AI34"/>
    <mergeCell ref="AJ34:AN34"/>
    <mergeCell ref="AJ31:AN31"/>
    <mergeCell ref="F30:I30"/>
    <mergeCell ref="L30:N30"/>
    <mergeCell ref="O30:Q30"/>
    <mergeCell ref="R30:AB30"/>
    <mergeCell ref="AC30:AI30"/>
    <mergeCell ref="AJ30:AN30"/>
    <mergeCell ref="AR32:BB33"/>
    <mergeCell ref="F33:I33"/>
    <mergeCell ref="L33:N33"/>
    <mergeCell ref="O33:Q33"/>
    <mergeCell ref="R33:AB33"/>
    <mergeCell ref="AC33:AI33"/>
    <mergeCell ref="AJ33:AN33"/>
    <mergeCell ref="F32:I32"/>
    <mergeCell ref="L32:N32"/>
    <mergeCell ref="O32:Q32"/>
    <mergeCell ref="R32:AB32"/>
    <mergeCell ref="AC32:AI32"/>
    <mergeCell ref="AJ32:AN32"/>
    <mergeCell ref="AJ26:AN26"/>
    <mergeCell ref="AO26:AQ33"/>
    <mergeCell ref="AR26:BB27"/>
    <mergeCell ref="F27:I27"/>
    <mergeCell ref="L27:N27"/>
    <mergeCell ref="O27:Q27"/>
    <mergeCell ref="R27:AB27"/>
    <mergeCell ref="AC27:AI27"/>
    <mergeCell ref="AJ27:AN27"/>
    <mergeCell ref="F28:I28"/>
    <mergeCell ref="AC28:AI28"/>
    <mergeCell ref="AJ28:AN28"/>
    <mergeCell ref="AR28:BB29"/>
    <mergeCell ref="F29:I29"/>
    <mergeCell ref="L29:N29"/>
    <mergeCell ref="O29:Q29"/>
    <mergeCell ref="R29:AB29"/>
    <mergeCell ref="AC29:AI29"/>
    <mergeCell ref="AJ29:AN29"/>
    <mergeCell ref="AR30:BB31"/>
    <mergeCell ref="F31:I31"/>
    <mergeCell ref="L31:N31"/>
    <mergeCell ref="O31:Q31"/>
    <mergeCell ref="R31:AB31"/>
    <mergeCell ref="L25:AI25"/>
    <mergeCell ref="F26:I26"/>
    <mergeCell ref="J26:K34"/>
    <mergeCell ref="L26:N26"/>
    <mergeCell ref="O26:Q26"/>
    <mergeCell ref="R26:AB26"/>
    <mergeCell ref="AC26:AI26"/>
    <mergeCell ref="L28:N28"/>
    <mergeCell ref="O28:Q28"/>
    <mergeCell ref="R28:AB28"/>
    <mergeCell ref="AC31:AI31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8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pageSetUpPr fitToPage="1"/>
  </sheetPr>
  <dimension ref="A1:AD41"/>
  <sheetViews>
    <sheetView topLeftCell="E1" zoomScaleNormal="100" workbookViewId="0">
      <selection activeCell="M3" sqref="K3:Q3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19.77734375" customWidth="1"/>
    <col min="5" max="12" width="6.77734375" customWidth="1"/>
    <col min="13" max="13" width="8.109375" customWidth="1"/>
    <col min="14" max="15" width="6.77734375" customWidth="1"/>
    <col min="16" max="16" width="6.6640625" customWidth="1"/>
    <col min="17" max="19" width="6.77734375" customWidth="1"/>
    <col min="20" max="21" width="7.109375" customWidth="1"/>
    <col min="22" max="22" width="8.33203125" customWidth="1"/>
    <col min="24" max="26" width="9" customWidth="1"/>
  </cols>
  <sheetData>
    <row r="1" spans="1:30" s="5" customFormat="1" ht="17.25" customHeight="1">
      <c r="A1" s="264" t="s">
        <v>77</v>
      </c>
      <c r="B1" s="264"/>
      <c r="C1" s="265"/>
      <c r="D1" s="8" t="s">
        <v>0</v>
      </c>
      <c r="E1" s="47" t="s">
        <v>183</v>
      </c>
      <c r="F1" s="268" t="str">
        <f>CONCATENATE("Match ",'Club and ADMIN lookup'!$H$2,"   MCAA LGE.      DIVISION  ")</f>
        <v xml:space="preserve">Match 1   MCAA LGE.      DIVISION  </v>
      </c>
      <c r="G1" s="268"/>
      <c r="H1" s="268"/>
      <c r="I1" s="268"/>
      <c r="J1" s="268"/>
      <c r="K1" s="268"/>
      <c r="L1" s="268">
        <f>'Club and ADMIN lookup'!$H$1</f>
        <v>1</v>
      </c>
      <c r="M1" s="269"/>
      <c r="N1" s="45" t="s">
        <v>54</v>
      </c>
      <c r="O1" s="234" t="str">
        <f>'Club and ADMIN lookup'!$J$1</f>
        <v>Burton</v>
      </c>
      <c r="P1" s="234"/>
      <c r="Q1" s="234"/>
      <c r="R1" s="234"/>
      <c r="S1" s="232"/>
      <c r="T1" s="45" t="s">
        <v>55</v>
      </c>
      <c r="U1" s="194">
        <f>'Club and ADMIN lookup'!$J$2</f>
        <v>46158</v>
      </c>
      <c r="V1" s="193"/>
      <c r="AB1" s="13" t="s">
        <v>390</v>
      </c>
      <c r="AC1" s="13" t="s">
        <v>391</v>
      </c>
      <c r="AD1" s="13" t="s">
        <v>392</v>
      </c>
    </row>
    <row r="2" spans="1:30" ht="6.9" customHeight="1">
      <c r="A2" s="266"/>
      <c r="B2" s="266"/>
      <c r="C2" s="266"/>
      <c r="D2" s="267"/>
      <c r="E2" s="267"/>
      <c r="F2" s="267"/>
      <c r="G2" s="267"/>
      <c r="H2" s="266"/>
      <c r="I2" s="266"/>
      <c r="J2" s="266"/>
      <c r="K2" s="267"/>
      <c r="L2" s="267"/>
      <c r="M2" s="267"/>
      <c r="N2" s="267"/>
      <c r="O2" s="267"/>
      <c r="P2" s="267"/>
      <c r="Q2" s="267"/>
      <c r="R2" s="266"/>
      <c r="S2" s="266"/>
      <c r="T2" s="267"/>
      <c r="U2" s="267"/>
      <c r="V2" s="267"/>
      <c r="AB2" s="13"/>
      <c r="AC2" s="13"/>
      <c r="AD2" s="13"/>
    </row>
    <row r="3" spans="1:30" ht="14.1" customHeight="1">
      <c r="A3" s="231" t="s">
        <v>107</v>
      </c>
      <c r="B3" s="234"/>
      <c r="C3" s="39">
        <f>VLOOKUP(F3,'Club and ADMIN lookup'!$D$2:$F$18,VLOOKUP('Club and ADMIN lookup'!$H$1,'Club and ADMIN lookup'!$G$5:$H$9,2,FALSE),FALSE)</f>
        <v>0.58333333333333337</v>
      </c>
      <c r="D3" s="49" t="s">
        <v>184</v>
      </c>
      <c r="E3" s="50" t="s">
        <v>56</v>
      </c>
      <c r="F3" s="276" t="s">
        <v>100</v>
      </c>
      <c r="G3" s="277"/>
      <c r="H3" s="46" t="s">
        <v>185</v>
      </c>
      <c r="I3" s="281">
        <f>VLOOKUP(F3,'Club and ADMIN lookup'!A76:F89,VLOOKUP(L1,'Club and ADMIN lookup'!A93:B97,2,FALSE),FALSE)</f>
        <v>10.199999999999999</v>
      </c>
      <c r="J3" s="281"/>
      <c r="K3" s="50" t="s">
        <v>109</v>
      </c>
      <c r="L3" s="51" t="s">
        <v>186</v>
      </c>
      <c r="M3" s="278">
        <f>IF(AC3="MW","mixed",IF(AC3="M",VLOOKUP(AD3,'League and Div records'!A32:W52,AB3,FALSE),IF(AC3="W",VLOOKUP(AD3,'League and Div records'!A5:W26,AB3,FALSE),"err")))</f>
        <v>13.09</v>
      </c>
      <c r="N3" s="279"/>
      <c r="O3" s="50" t="s">
        <v>111</v>
      </c>
      <c r="P3" s="278">
        <f>IF(AC3="MW","mixed",IF(AC3="M",VLOOKUP(AD3,'League and Div records'!A32:W52,4,FALSE),IF(AC3="W",VLOOKUP(AD3,'League and Div records'!A5:W26,4,FALSE),"err")))</f>
        <v>13.09</v>
      </c>
      <c r="Q3" s="279"/>
      <c r="R3" s="46"/>
      <c r="S3" s="46"/>
      <c r="T3" s="280" t="s">
        <v>187</v>
      </c>
      <c r="U3" s="278"/>
      <c r="V3" s="32" t="str">
        <f>HLOOKUP(F3,'Club and ADMIN lookup'!$C$43:$R$44,2,FALSE)</f>
        <v>TJ</v>
      </c>
      <c r="AB3" s="13">
        <f>VLOOKUP(L1,'Club and ADMIN lookup'!T1:X5,5,FALSE)</f>
        <v>10</v>
      </c>
      <c r="AC3" s="13" t="str">
        <f>VLOOKUP(F3,'Club and ADMIN lookup'!$S$14:$U$30,2,FALSE)</f>
        <v>W</v>
      </c>
      <c r="AD3" s="13" t="str">
        <f>VLOOKUP(F3,'Club and ADMIN lookup'!$S$14:$U$30,3,FALSE)</f>
        <v>TJ</v>
      </c>
    </row>
    <row r="4" spans="1:30" ht="29.25" customHeight="1">
      <c r="A4" s="270" t="s">
        <v>1</v>
      </c>
      <c r="B4" s="270" t="s">
        <v>58</v>
      </c>
      <c r="C4" s="272" t="s">
        <v>30</v>
      </c>
      <c r="D4" s="274" t="s">
        <v>31</v>
      </c>
      <c r="E4" s="255" t="s">
        <v>2</v>
      </c>
      <c r="F4" s="256"/>
      <c r="G4" s="255" t="s">
        <v>3</v>
      </c>
      <c r="H4" s="261"/>
      <c r="I4" s="260" t="s">
        <v>4</v>
      </c>
      <c r="J4" s="261"/>
      <c r="K4" s="262" t="s">
        <v>5</v>
      </c>
      <c r="L4" s="263"/>
      <c r="M4" s="258" t="s">
        <v>6</v>
      </c>
      <c r="N4" s="255" t="s">
        <v>7</v>
      </c>
      <c r="O4" s="256"/>
      <c r="P4" s="255" t="s">
        <v>8</v>
      </c>
      <c r="Q4" s="256"/>
      <c r="R4" s="260" t="s">
        <v>9</v>
      </c>
      <c r="S4" s="261"/>
      <c r="T4" s="255" t="s">
        <v>10</v>
      </c>
      <c r="U4" s="256"/>
      <c r="V4" s="258" t="s">
        <v>11</v>
      </c>
      <c r="X4" s="206" t="s">
        <v>177</v>
      </c>
      <c r="Y4" s="206" t="s">
        <v>178</v>
      </c>
      <c r="Z4" s="206" t="s">
        <v>180</v>
      </c>
    </row>
    <row r="5" spans="1:30" ht="15.9" customHeight="1">
      <c r="A5" s="271"/>
      <c r="B5" s="271"/>
      <c r="C5" s="273"/>
      <c r="D5" s="275"/>
      <c r="E5" s="253" t="s">
        <v>12</v>
      </c>
      <c r="F5" s="254"/>
      <c r="G5" s="253" t="s">
        <v>12</v>
      </c>
      <c r="H5" s="254"/>
      <c r="I5" s="253" t="s">
        <v>12</v>
      </c>
      <c r="J5" s="254"/>
      <c r="K5" s="253" t="s">
        <v>12</v>
      </c>
      <c r="L5" s="254"/>
      <c r="M5" s="259"/>
      <c r="N5" s="253" t="s">
        <v>12</v>
      </c>
      <c r="O5" s="254"/>
      <c r="P5" s="253" t="s">
        <v>12</v>
      </c>
      <c r="Q5" s="254"/>
      <c r="R5" s="253" t="s">
        <v>12</v>
      </c>
      <c r="S5" s="254"/>
      <c r="T5" s="253" t="s">
        <v>12</v>
      </c>
      <c r="U5" s="254"/>
      <c r="V5" s="259"/>
      <c r="X5" s="206"/>
      <c r="Y5" s="206"/>
      <c r="Z5" s="206"/>
    </row>
    <row r="6" spans="1:30" ht="17.100000000000001" customHeight="1">
      <c r="A6" s="6">
        <v>1</v>
      </c>
      <c r="B6" s="21">
        <f>IF(Y6&lt;0.1,"",VLOOKUP($V$3,'Club and ADMIN lookup'!$B$49:$FU$70,Y6,FALSE)*Z6)</f>
        <v>3</v>
      </c>
      <c r="C6" s="12"/>
      <c r="D6" s="9" t="str">
        <f>IF(B6="","",VLOOKUP(B6,'Club and ADMIN lookup'!$A$2:$B$25,2,FALSE))</f>
        <v>Burt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X6" s="13">
        <f>VLOOKUP('Club and ADMIN lookup'!$J$3,'Club and ADMIN lookup'!$U$7:$V$10,2,FALSE)</f>
        <v>4</v>
      </c>
      <c r="Y6" s="13">
        <f>VLOOKUP($A6,'Club and ADMIN lookup'!$I$7:$Q$26,$X6,FALSE)</f>
        <v>46</v>
      </c>
      <c r="Z6" s="13">
        <f>VLOOKUP($A6,'Club and ADMIN lookup'!$I$7:$Q$26,$X6+1,FALSE)</f>
        <v>1</v>
      </c>
    </row>
    <row r="7" spans="1:30" ht="17.100000000000001" customHeight="1">
      <c r="A7" s="6">
        <v>2</v>
      </c>
      <c r="B7" s="21">
        <f>IF(Y7&lt;0.1,"",VLOOKUP($V$3,'Club and ADMIN lookup'!$B$49:$FU$70,Y7,FALSE)*Z7)</f>
        <v>4</v>
      </c>
      <c r="C7" s="12"/>
      <c r="D7" s="9" t="str">
        <f>IF(B7="","",VLOOKUP(B7,'Club and ADMIN lookup'!$A$2:$B$25,2,FALSE))</f>
        <v>Hales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X7" s="13">
        <f>VLOOKUP('Club and ADMIN lookup'!$J$3,'Club and ADMIN lookup'!$U$7:$V$10,2,FALSE)</f>
        <v>4</v>
      </c>
      <c r="Y7" s="13">
        <f>VLOOKUP($A7,'Club and ADMIN lookup'!$I$7:$Q$26,$X7,FALSE)</f>
        <v>47</v>
      </c>
      <c r="Z7" s="13">
        <f>VLOOKUP($A7,'Club and ADMIN lookup'!$I$7:$Q$26,$X7+1,FALSE)</f>
        <v>1</v>
      </c>
    </row>
    <row r="8" spans="1:30" ht="17.100000000000001" customHeight="1">
      <c r="A8" s="6">
        <v>3</v>
      </c>
      <c r="B8" s="21">
        <f>IF(Y8&lt;0.1,"",VLOOKUP($V$3,'Club and ADMIN lookup'!$B$49:$FU$70,Y8,FALSE)*Z8)</f>
        <v>5</v>
      </c>
      <c r="C8" s="11"/>
      <c r="D8" s="9" t="str">
        <f>IF(B8="","",VLOOKUP(B8,'Club and ADMIN lookup'!$A$2:$B$25,2,FALSE))</f>
        <v>Leam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X8" s="13">
        <f>VLOOKUP('Club and ADMIN lookup'!$J$3,'Club and ADMIN lookup'!$U$7:$V$10,2,FALSE)</f>
        <v>4</v>
      </c>
      <c r="Y8" s="13">
        <f>VLOOKUP($A8,'Club and ADMIN lookup'!$I$7:$Q$26,$X8,FALSE)</f>
        <v>48</v>
      </c>
      <c r="Z8" s="13">
        <f>VLOOKUP($A8,'Club and ADMIN lookup'!$I$7:$Q$26,$X8+1,FALSE)</f>
        <v>1</v>
      </c>
    </row>
    <row r="9" spans="1:30" ht="17.100000000000001" customHeight="1">
      <c r="A9" s="6">
        <v>4</v>
      </c>
      <c r="B9" s="21">
        <f>IF(Y9&lt;0.1,"",VLOOKUP($V$3,'Club and ADMIN lookup'!$B$49:$FU$70,Y9,FALSE)*Z9)</f>
        <v>6</v>
      </c>
      <c r="C9" s="11"/>
      <c r="D9" s="9" t="str">
        <f>IF(B9="","",VLOOKUP(B9,'Club and ADMIN lookup'!$A$2:$B$25,2,FALSE))</f>
        <v>R&amp;N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X9" s="13">
        <f>VLOOKUP('Club and ADMIN lookup'!$J$3,'Club and ADMIN lookup'!$U$7:$V$10,2,FALSE)</f>
        <v>4</v>
      </c>
      <c r="Y9" s="13">
        <f>VLOOKUP($A9,'Club and ADMIN lookup'!$I$7:$Q$26,$X9,FALSE)</f>
        <v>49</v>
      </c>
      <c r="Z9" s="13">
        <f>VLOOKUP($A9,'Club and ADMIN lookup'!$I$7:$Q$26,$X9+1,FALSE)</f>
        <v>1</v>
      </c>
    </row>
    <row r="10" spans="1:30" ht="17.100000000000001" customHeight="1">
      <c r="A10" s="6">
        <v>5</v>
      </c>
      <c r="B10" s="21">
        <f>IF(Y10&lt;0.1,"",VLOOKUP($V$3,'Club and ADMIN lookup'!$B$49:$FU$70,Y10,FALSE)*Z10)</f>
        <v>1</v>
      </c>
      <c r="C10" s="11"/>
      <c r="D10" s="9" t="str">
        <f>IF(B10="","",VLOOKUP(B10,'Club and ADMIN lookup'!$A$2:$B$25,2,FALSE))</f>
        <v>BRAT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X10" s="13">
        <f>VLOOKUP('Club and ADMIN lookup'!$J$3,'Club and ADMIN lookup'!$U$7:$V$10,2,FALSE)</f>
        <v>4</v>
      </c>
      <c r="Y10" s="13">
        <f>VLOOKUP($A10,'Club and ADMIN lookup'!$I$7:$Q$26,$X10,FALSE)</f>
        <v>50</v>
      </c>
      <c r="Z10" s="13">
        <f>VLOOKUP($A10,'Club and ADMIN lookup'!$I$7:$Q$26,$X10+1,FALSE)</f>
        <v>1</v>
      </c>
    </row>
    <row r="11" spans="1:30" ht="17.100000000000001" customHeight="1">
      <c r="A11" s="6">
        <v>6</v>
      </c>
      <c r="B11" s="21">
        <f>IF(Y11&lt;0.1,"",VLOOKUP($V$3,'Club and ADMIN lookup'!$B$49:$FU$70,Y11,FALSE)*Z11)</f>
        <v>2</v>
      </c>
      <c r="C11" s="12"/>
      <c r="D11" s="9" t="str">
        <f>IF(B11="","",VLOOKUP(B11,'Club and ADMIN lookup'!$A$2:$B$25,2,FALSE))</f>
        <v>B&amp;W&amp;B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X11" s="13">
        <f>VLOOKUP('Club and ADMIN lookup'!$J$3,'Club and ADMIN lookup'!$U$7:$V$10,2,FALSE)</f>
        <v>4</v>
      </c>
      <c r="Y11" s="13">
        <f>VLOOKUP($A11,'Club and ADMIN lookup'!$I$7:$Q$26,$X11,FALSE)</f>
        <v>51</v>
      </c>
      <c r="Z11" s="13">
        <f>VLOOKUP($A11,'Club and ADMIN lookup'!$I$7:$Q$26,$X11+1,FALSE)</f>
        <v>1</v>
      </c>
    </row>
    <row r="12" spans="1:30" ht="17.100000000000001" customHeight="1">
      <c r="A12" s="6">
        <v>7</v>
      </c>
      <c r="B12" s="21">
        <f>IF(Y12&lt;0.1,"",VLOOKUP($V$3,'Club and ADMIN lookup'!$B$49:$FU$70,Y12,FALSE)*Z12)</f>
        <v>33</v>
      </c>
      <c r="C12" s="11"/>
      <c r="D12" s="9" t="str">
        <f>IF(B12="","",VLOOKUP(B12,'Club and ADMIN lookup'!$A$2:$B$25,2,FALSE))</f>
        <v>Burt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X12" s="13">
        <f>VLOOKUP('Club and ADMIN lookup'!$J$3,'Club and ADMIN lookup'!$U$7:$V$10,2,FALSE)</f>
        <v>4</v>
      </c>
      <c r="Y12" s="13">
        <f>VLOOKUP($A12,'Club and ADMIN lookup'!$I$7:$Q$26,$X12,FALSE)</f>
        <v>46</v>
      </c>
      <c r="Z12" s="13">
        <f>VLOOKUP($A12,'Club and ADMIN lookup'!$I$7:$Q$26,$X12+1,FALSE)</f>
        <v>11</v>
      </c>
    </row>
    <row r="13" spans="1:30" ht="17.100000000000001" customHeight="1">
      <c r="A13" s="6">
        <v>8</v>
      </c>
      <c r="B13" s="21">
        <f>IF(Y13&lt;0.1,"",VLOOKUP($V$3,'Club and ADMIN lookup'!$B$49:$FU$70,Y13,FALSE)*Z13)</f>
        <v>44</v>
      </c>
      <c r="C13" s="12"/>
      <c r="D13" s="9" t="str">
        <f>IF(B13="","",VLOOKUP(B13,'Club and ADMIN lookup'!$A$2:$B$25,2,FALSE))</f>
        <v>Hales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X13" s="13">
        <f>VLOOKUP('Club and ADMIN lookup'!$J$3,'Club and ADMIN lookup'!$U$7:$V$10,2,FALSE)</f>
        <v>4</v>
      </c>
      <c r="Y13" s="13">
        <f>VLOOKUP($A13,'Club and ADMIN lookup'!$I$7:$Q$26,$X13,FALSE)</f>
        <v>47</v>
      </c>
      <c r="Z13" s="13">
        <f>VLOOKUP($A13,'Club and ADMIN lookup'!$I$7:$Q$26,$X13+1,FALSE)</f>
        <v>11</v>
      </c>
    </row>
    <row r="14" spans="1:30" ht="17.100000000000001" customHeight="1">
      <c r="A14" s="6">
        <v>9</v>
      </c>
      <c r="B14" s="21">
        <f>IF(Y14&lt;0.1,"",VLOOKUP($V$3,'Club and ADMIN lookup'!$B$49:$FU$70,Y14,FALSE)*Z14)</f>
        <v>55</v>
      </c>
      <c r="C14" s="11"/>
      <c r="D14" s="9" t="str">
        <f>IF(B14="","",VLOOKUP(B14,'Club and ADMIN lookup'!$A$2:$B$25,2,FALSE))</f>
        <v>Leam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X14" s="13">
        <f>VLOOKUP('Club and ADMIN lookup'!$J$3,'Club and ADMIN lookup'!$U$7:$V$10,2,FALSE)</f>
        <v>4</v>
      </c>
      <c r="Y14" s="13">
        <f>VLOOKUP($A14,'Club and ADMIN lookup'!$I$7:$Q$26,$X14,FALSE)</f>
        <v>48</v>
      </c>
      <c r="Z14" s="13">
        <f>VLOOKUP($A14,'Club and ADMIN lookup'!$I$7:$Q$26,$X14+1,FALSE)</f>
        <v>11</v>
      </c>
    </row>
    <row r="15" spans="1:30" ht="17.100000000000001" customHeight="1">
      <c r="A15" s="6">
        <v>10</v>
      </c>
      <c r="B15" s="21">
        <f>IF(Y15&lt;0.1,"",VLOOKUP($V$3,'Club and ADMIN lookup'!$B$49:$FU$70,Y15,FALSE)*Z15)</f>
        <v>66</v>
      </c>
      <c r="C15" s="11"/>
      <c r="D15" s="9" t="str">
        <f>IF(B15="","",VLOOKUP(B15,'Club and ADMIN lookup'!$A$2:$B$25,2,FALSE))</f>
        <v>R&amp;N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X15" s="13">
        <f>VLOOKUP('Club and ADMIN lookup'!$J$3,'Club and ADMIN lookup'!$U$7:$V$10,2,FALSE)</f>
        <v>4</v>
      </c>
      <c r="Y15" s="13">
        <f>VLOOKUP($A15,'Club and ADMIN lookup'!$I$7:$Q$26,$X15,FALSE)</f>
        <v>49</v>
      </c>
      <c r="Z15" s="13">
        <f>VLOOKUP($A15,'Club and ADMIN lookup'!$I$7:$Q$26,$X15+1,FALSE)</f>
        <v>11</v>
      </c>
    </row>
    <row r="16" spans="1:30" ht="17.100000000000001" customHeight="1">
      <c r="A16" s="6">
        <v>11</v>
      </c>
      <c r="B16" s="21">
        <f>IF(Y16&lt;0.1,"",VLOOKUP($V$3,'Club and ADMIN lookup'!$B$49:$FU$70,Y16,FALSE)*Z16)</f>
        <v>11</v>
      </c>
      <c r="C16" s="11"/>
      <c r="D16" s="9" t="str">
        <f>IF(B16="","",VLOOKUP(B16,'Club and ADMIN lookup'!$A$2:$B$25,2,FALSE))</f>
        <v>BRAT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X16" s="13">
        <f>VLOOKUP('Club and ADMIN lookup'!$J$3,'Club and ADMIN lookup'!$U$7:$V$10,2,FALSE)</f>
        <v>4</v>
      </c>
      <c r="Y16" s="13">
        <f>VLOOKUP($A16,'Club and ADMIN lookup'!$I$7:$Q$26,$X16,FALSE)</f>
        <v>50</v>
      </c>
      <c r="Z16" s="13">
        <f>VLOOKUP($A16,'Club and ADMIN lookup'!$I$7:$Q$26,$X16+1,FALSE)</f>
        <v>11</v>
      </c>
    </row>
    <row r="17" spans="1:26" ht="17.100000000000001" customHeight="1">
      <c r="A17" s="6">
        <v>12</v>
      </c>
      <c r="B17" s="21">
        <f>IF(Y17&lt;0.1,"",VLOOKUP($V$3,'Club and ADMIN lookup'!$B$49:$FU$70,Y17,FALSE)*Z17)</f>
        <v>22</v>
      </c>
      <c r="C17" s="11"/>
      <c r="D17" s="9" t="str">
        <f>IF(B17="","",VLOOKUP(B17,'Club and ADMIN lookup'!$A$2:$B$25,2,FALSE))</f>
        <v>B&amp;W&amp;B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X17" s="13">
        <f>VLOOKUP('Club and ADMIN lookup'!$J$3,'Club and ADMIN lookup'!$U$7:$V$10,2,FALSE)</f>
        <v>4</v>
      </c>
      <c r="Y17" s="13">
        <f>VLOOKUP($A17,'Club and ADMIN lookup'!$I$7:$Q$26,$X17,FALSE)</f>
        <v>51</v>
      </c>
      <c r="Z17" s="13">
        <f>VLOOKUP($A17,'Club and ADMIN lookup'!$I$7:$Q$26,$X17+1,FALSE)</f>
        <v>11</v>
      </c>
    </row>
    <row r="18" spans="1:26" ht="17.100000000000001" customHeight="1">
      <c r="A18" s="6">
        <v>13</v>
      </c>
      <c r="B18" s="21" t="str">
        <f>IF(Y18&lt;0.1,"",VLOOKUP($V$3,'Club and ADMIN lookup'!$B$49:$FU$70,Y18,FALSE)*Z18)</f>
        <v/>
      </c>
      <c r="C18" s="11"/>
      <c r="D18" s="9" t="str">
        <f>IF(B18="","",VLOOKUP(B18,'Club and ADMIN lookup'!$A$2:$B$25,2,FALSE))</f>
        <v/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X18" s="13">
        <f>VLOOKUP('Club and ADMIN lookup'!$J$3,'Club and ADMIN lookup'!$U$7:$V$10,2,FALSE)</f>
        <v>4</v>
      </c>
      <c r="Y18" s="13">
        <f>VLOOKUP($A18,'Club and ADMIN lookup'!$I$7:$Q$26,$X18,FALSE)</f>
        <v>0</v>
      </c>
      <c r="Z18" s="13">
        <f>VLOOKUP($A18,'Club and ADMIN lookup'!$I$7:$Q$26,$X18+1,FALSE)</f>
        <v>0</v>
      </c>
    </row>
    <row r="19" spans="1:26" ht="17.100000000000001" customHeight="1">
      <c r="A19" s="6">
        <v>14</v>
      </c>
      <c r="B19" s="21" t="str">
        <f>IF(Y19&lt;0.1,"",VLOOKUP($V$3,'Club and ADMIN lookup'!$B$49:$FU$70,Y19,FALSE)*Z19)</f>
        <v/>
      </c>
      <c r="C19" s="11"/>
      <c r="D19" s="9" t="str">
        <f>IF(B19="","",VLOOKUP(B19,'Club and ADMIN lookup'!$A$2:$B$25,2,FALSE))</f>
        <v/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X19" s="13">
        <f>VLOOKUP('Club and ADMIN lookup'!$J$3,'Club and ADMIN lookup'!$U$7:$V$10,2,FALSE)</f>
        <v>4</v>
      </c>
      <c r="Y19" s="13">
        <f>VLOOKUP($A19,'Club and ADMIN lookup'!$I$7:$Q$26,$X19,FALSE)</f>
        <v>0</v>
      </c>
      <c r="Z19" s="13">
        <f>VLOOKUP($A19,'Club and ADMIN lookup'!$I$7:$Q$26,$X19+1,FALSE)</f>
        <v>0</v>
      </c>
    </row>
    <row r="20" spans="1:26" ht="17.100000000000001" customHeight="1">
      <c r="A20" s="6">
        <v>15</v>
      </c>
      <c r="B20" s="21" t="str">
        <f>IF(Y20&lt;0.1,"",VLOOKUP($V$3,'Club and ADMIN lookup'!$B$49:$FU$70,Y20,FALSE)*Z20)</f>
        <v/>
      </c>
      <c r="C20" s="11"/>
      <c r="D20" s="9" t="str">
        <f>IF(B20="","",VLOOKUP(B20,'Club and ADMIN lookup'!$A$2:$B$25,2,FALSE))</f>
        <v/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X20" s="13">
        <f>VLOOKUP('Club and ADMIN lookup'!$J$3,'Club and ADMIN lookup'!$U$7:$V$10,2,FALSE)</f>
        <v>4</v>
      </c>
      <c r="Y20" s="13">
        <f>VLOOKUP($A20,'Club and ADMIN lookup'!$I$7:$Q$26,$X20,FALSE)</f>
        <v>0</v>
      </c>
      <c r="Z20" s="13">
        <f>VLOOKUP($A20,'Club and ADMIN lookup'!$I$7:$Q$26,$X20+1,FALSE)</f>
        <v>0</v>
      </c>
    </row>
    <row r="21" spans="1:26" ht="17.100000000000001" customHeight="1">
      <c r="A21" s="6">
        <v>16</v>
      </c>
      <c r="B21" s="21" t="str">
        <f>IF(Y21&lt;0.1,"",VLOOKUP($V$3,'Club and ADMIN lookup'!$B$49:$FU$70,Y21,FALSE)*Z21)</f>
        <v/>
      </c>
      <c r="C21" s="11"/>
      <c r="D21" s="9" t="str">
        <f>IF(B21="","",VLOOKUP(B21,'Club and ADMIN lookup'!$A$2:$B$25,2,FALSE))</f>
        <v/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X21" s="13">
        <f>VLOOKUP('Club and ADMIN lookup'!$J$3,'Club and ADMIN lookup'!$U$7:$V$10,2,FALSE)</f>
        <v>4</v>
      </c>
      <c r="Y21" s="13">
        <f>VLOOKUP($A21,'Club and ADMIN lookup'!$I$7:$Q$26,$X21,FALSE)</f>
        <v>0</v>
      </c>
      <c r="Z21" s="13">
        <f>VLOOKUP($A21,'Club and ADMIN lookup'!$I$7:$Q$26,$X21+1,FALSE)</f>
        <v>0</v>
      </c>
    </row>
    <row r="22" spans="1:26" ht="17.100000000000001" customHeight="1">
      <c r="A22" s="6">
        <v>17</v>
      </c>
      <c r="B22" s="21" t="str">
        <f>IF(Y22&lt;0.1,"",VLOOKUP($V$3,'Club and ADMIN lookup'!$B$49:$FU$70,Y22,FALSE)*Z22)</f>
        <v/>
      </c>
      <c r="C22" s="11"/>
      <c r="D22" s="9" t="str">
        <f>IF(B22="","",VLOOKUP(B22,'Club and ADMIN lookup'!$A$2:$B$25,2,FALSE))</f>
        <v/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X22" s="13">
        <f>VLOOKUP('Club and ADMIN lookup'!$J$3,'Club and ADMIN lookup'!$U$7:$V$10,2,FALSE)</f>
        <v>4</v>
      </c>
      <c r="Y22" s="13">
        <f>VLOOKUP($A22,'Club and ADMIN lookup'!$I$7:$Q$26,$X22,FALSE)</f>
        <v>0</v>
      </c>
      <c r="Z22" s="13">
        <f>VLOOKUP($A22,'Club and ADMIN lookup'!$I$7:$Q$26,$X22+1,FALSE)</f>
        <v>0</v>
      </c>
    </row>
    <row r="23" spans="1:26" ht="17.100000000000001" customHeight="1">
      <c r="A23" s="6">
        <v>18</v>
      </c>
      <c r="B23" s="21" t="str">
        <f>IF(Y23&lt;0.1,"",VLOOKUP($V$3,'Club and ADMIN lookup'!$B$49:$FU$70,Y23,FALSE)*Z23)</f>
        <v/>
      </c>
      <c r="C23" s="11"/>
      <c r="D23" s="9" t="str">
        <f>IF(B23="","",VLOOKUP(B23,'Club and ADMIN lookup'!$A$2:$B$25,2,FALSE))</f>
        <v/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X23" s="13">
        <f>VLOOKUP('Club and ADMIN lookup'!$J$3,'Club and ADMIN lookup'!$U$7:$V$10,2,FALSE)</f>
        <v>4</v>
      </c>
      <c r="Y23" s="13">
        <f>VLOOKUP($A23,'Club and ADMIN lookup'!$I$7:$Q$26,$X23,FALSE)</f>
        <v>0</v>
      </c>
      <c r="Z23" s="13">
        <f>VLOOKUP($A23,'Club and ADMIN lookup'!$I$7:$Q$26,$X23+1,FALSE)</f>
        <v>0</v>
      </c>
    </row>
    <row r="24" spans="1:26" ht="17.100000000000001" customHeight="1">
      <c r="A24" s="6">
        <v>19</v>
      </c>
      <c r="B24" s="21" t="str">
        <f>IF(Y24&lt;0.1,"",VLOOKUP($V$3,'Club and ADMIN lookup'!$B$49:$FU$70,Y24,FALSE)*Z24)</f>
        <v/>
      </c>
      <c r="C24" s="11"/>
      <c r="D24" s="9" t="str">
        <f>IF(B24="","",VLOOKUP(B24,'Club and ADMIN lookup'!$A$2:$B$25,2,FALSE))</f>
        <v/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X24" s="13">
        <f>VLOOKUP('Club and ADMIN lookup'!$J$3,'Club and ADMIN lookup'!$U$7:$V$10,2,FALSE)</f>
        <v>4</v>
      </c>
      <c r="Y24" s="13">
        <f>VLOOKUP($A24,'Club and ADMIN lookup'!$I$7:$Q$26,$X24,FALSE)</f>
        <v>0</v>
      </c>
      <c r="Z24" s="13">
        <f>VLOOKUP($A24,'Club and ADMIN lookup'!$I$7:$Q$26,$X24+1,FALSE)</f>
        <v>0</v>
      </c>
    </row>
    <row r="25" spans="1:26" ht="17.100000000000001" customHeight="1">
      <c r="A25" s="6">
        <v>20</v>
      </c>
      <c r="B25" s="21" t="str">
        <f>IF(Y25&lt;0.1,"",VLOOKUP($V$3,'Club and ADMIN lookup'!$B$49:$FU$70,Y25,FALSE)*Z25)</f>
        <v/>
      </c>
      <c r="C25" s="11"/>
      <c r="D25" s="9" t="str">
        <f>IF(B25="","",VLOOKUP(B25,'Club and ADMIN lookup'!$A$2:$B$25,2,FALSE))</f>
        <v/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X25" s="13">
        <f>VLOOKUP('Club and ADMIN lookup'!$J$3,'Club and ADMIN lookup'!$U$7:$V$10,2,FALSE)</f>
        <v>4</v>
      </c>
      <c r="Y25" s="13">
        <f>VLOOKUP($A25,'Club and ADMIN lookup'!$I$7:$Q$26,$X25,FALSE)</f>
        <v>0</v>
      </c>
      <c r="Z25" s="13">
        <f>VLOOKUP($A25,'Club and ADMIN lookup'!$I$7:$Q$26,$X25+1,FALSE)</f>
        <v>0</v>
      </c>
    </row>
    <row r="26" spans="1:26" s="5" customFormat="1" ht="15.75" customHeight="1">
      <c r="A26" s="1"/>
      <c r="B26" s="1"/>
      <c r="C26" s="4" t="s">
        <v>13</v>
      </c>
      <c r="D26" s="1"/>
      <c r="E26" s="1"/>
      <c r="F26" s="1"/>
      <c r="G26" s="3"/>
      <c r="H26" s="257" t="s">
        <v>73</v>
      </c>
      <c r="I26" s="257"/>
      <c r="J26" s="257"/>
      <c r="K26" s="257"/>
      <c r="L26" s="257"/>
      <c r="M26" s="257"/>
      <c r="N26" s="257"/>
      <c r="O26" s="1"/>
      <c r="P26" s="1"/>
      <c r="Q26" s="3"/>
      <c r="R26" s="1"/>
      <c r="S26" s="1"/>
      <c r="T26" s="1"/>
      <c r="U26" s="1"/>
      <c r="V26" s="1"/>
    </row>
    <row r="27" spans="1:26" ht="14.1" customHeight="1">
      <c r="A27" s="7" t="s">
        <v>14</v>
      </c>
      <c r="B27" s="7" t="s">
        <v>15</v>
      </c>
      <c r="C27" s="7" t="s">
        <v>16</v>
      </c>
      <c r="D27" s="7" t="s">
        <v>17</v>
      </c>
      <c r="E27" s="231" t="s">
        <v>18</v>
      </c>
      <c r="F27" s="232"/>
      <c r="G27" s="233"/>
      <c r="H27" s="7" t="s">
        <v>14</v>
      </c>
      <c r="I27" s="7" t="s">
        <v>15</v>
      </c>
      <c r="J27" s="231" t="s">
        <v>16</v>
      </c>
      <c r="K27" s="234"/>
      <c r="L27" s="232"/>
      <c r="M27" s="231" t="s">
        <v>17</v>
      </c>
      <c r="N27" s="232"/>
      <c r="O27" s="231" t="s">
        <v>18</v>
      </c>
      <c r="P27" s="232"/>
      <c r="Q27" s="233"/>
      <c r="R27" s="247" t="s">
        <v>19</v>
      </c>
      <c r="S27" s="248"/>
      <c r="T27" s="248"/>
      <c r="U27" s="248"/>
      <c r="V27" s="249"/>
    </row>
    <row r="28" spans="1:26" ht="15" customHeight="1">
      <c r="A28" s="7" t="s">
        <v>20</v>
      </c>
      <c r="B28" s="2"/>
      <c r="C28" s="2"/>
      <c r="D28" s="2"/>
      <c r="E28" s="2"/>
      <c r="F28" s="2"/>
      <c r="G28" s="233"/>
      <c r="H28" s="7" t="s">
        <v>20</v>
      </c>
      <c r="I28" s="2"/>
      <c r="J28" s="236"/>
      <c r="K28" s="237"/>
      <c r="L28" s="238"/>
      <c r="M28" s="236"/>
      <c r="N28" s="238"/>
      <c r="O28" s="2"/>
      <c r="P28" s="2"/>
      <c r="Q28" s="233"/>
      <c r="R28" s="250"/>
      <c r="S28" s="251"/>
      <c r="T28" s="251"/>
      <c r="U28" s="251"/>
      <c r="V28" s="252"/>
    </row>
    <row r="29" spans="1:26" ht="15" customHeight="1">
      <c r="A29" s="7" t="s">
        <v>21</v>
      </c>
      <c r="B29" s="2"/>
      <c r="C29" s="2"/>
      <c r="D29" s="2"/>
      <c r="E29" s="2"/>
      <c r="F29" s="2"/>
      <c r="G29" s="233"/>
      <c r="H29" s="7" t="s">
        <v>21</v>
      </c>
      <c r="I29" s="2"/>
      <c r="J29" s="236"/>
      <c r="K29" s="237"/>
      <c r="L29" s="238"/>
      <c r="M29" s="236"/>
      <c r="N29" s="238"/>
      <c r="O29" s="2"/>
      <c r="P29" s="2"/>
      <c r="Q29" s="233"/>
      <c r="R29" s="241"/>
      <c r="S29" s="242"/>
      <c r="T29" s="242"/>
      <c r="U29" s="242"/>
      <c r="V29" s="243"/>
    </row>
    <row r="30" spans="1:26" ht="15" customHeight="1">
      <c r="A30" s="7" t="s">
        <v>22</v>
      </c>
      <c r="B30" s="2"/>
      <c r="C30" s="2"/>
      <c r="D30" s="2"/>
      <c r="E30" s="2"/>
      <c r="F30" s="2"/>
      <c r="G30" s="233"/>
      <c r="H30" s="7" t="s">
        <v>22</v>
      </c>
      <c r="I30" s="2"/>
      <c r="J30" s="236"/>
      <c r="K30" s="237"/>
      <c r="L30" s="238"/>
      <c r="M30" s="236"/>
      <c r="N30" s="238"/>
      <c r="O30" s="2"/>
      <c r="P30" s="2"/>
      <c r="Q30" s="233"/>
      <c r="R30" s="244"/>
      <c r="S30" s="245"/>
      <c r="T30" s="245"/>
      <c r="U30" s="245"/>
      <c r="V30" s="246"/>
    </row>
    <row r="31" spans="1:26" ht="15" customHeight="1">
      <c r="A31" s="7" t="s">
        <v>23</v>
      </c>
      <c r="B31" s="2"/>
      <c r="C31" s="2"/>
      <c r="D31" s="2"/>
      <c r="E31" s="2"/>
      <c r="F31" s="2"/>
      <c r="G31" s="233"/>
      <c r="H31" s="7" t="s">
        <v>23</v>
      </c>
      <c r="I31" s="2"/>
      <c r="J31" s="236"/>
      <c r="K31" s="237"/>
      <c r="L31" s="238"/>
      <c r="M31" s="236"/>
      <c r="N31" s="238"/>
      <c r="O31" s="2"/>
      <c r="P31" s="2"/>
      <c r="Q31" s="233"/>
      <c r="R31" s="241"/>
      <c r="S31" s="242"/>
      <c r="T31" s="242"/>
      <c r="U31" s="242"/>
      <c r="V31" s="243"/>
    </row>
    <row r="32" spans="1:26" ht="15" customHeight="1">
      <c r="A32" s="7" t="s">
        <v>24</v>
      </c>
      <c r="B32" s="2"/>
      <c r="C32" s="2"/>
      <c r="D32" s="2"/>
      <c r="E32" s="2"/>
      <c r="F32" s="2"/>
      <c r="G32" s="233"/>
      <c r="H32" s="7" t="s">
        <v>24</v>
      </c>
      <c r="I32" s="2"/>
      <c r="J32" s="236"/>
      <c r="K32" s="237"/>
      <c r="L32" s="238"/>
      <c r="M32" s="236"/>
      <c r="N32" s="238"/>
      <c r="O32" s="2"/>
      <c r="P32" s="2"/>
      <c r="Q32" s="233"/>
      <c r="R32" s="244"/>
      <c r="S32" s="245"/>
      <c r="T32" s="245"/>
      <c r="U32" s="245"/>
      <c r="V32" s="246"/>
    </row>
    <row r="33" spans="1:22" ht="15" customHeight="1">
      <c r="A33" s="7" t="s">
        <v>25</v>
      </c>
      <c r="B33" s="2"/>
      <c r="C33" s="2"/>
      <c r="D33" s="2"/>
      <c r="E33" s="2"/>
      <c r="F33" s="2"/>
      <c r="G33" s="233"/>
      <c r="H33" s="7" t="s">
        <v>25</v>
      </c>
      <c r="I33" s="2"/>
      <c r="J33" s="236"/>
      <c r="K33" s="237"/>
      <c r="L33" s="238"/>
      <c r="M33" s="236"/>
      <c r="N33" s="238"/>
      <c r="O33" s="2"/>
      <c r="P33" s="2"/>
      <c r="Q33" s="233"/>
      <c r="R33" s="247" t="s">
        <v>26</v>
      </c>
      <c r="S33" s="248"/>
      <c r="T33" s="248"/>
      <c r="U33" s="248"/>
      <c r="V33" s="249"/>
    </row>
    <row r="34" spans="1:22" ht="15" customHeight="1">
      <c r="A34" s="7" t="s">
        <v>27</v>
      </c>
      <c r="B34" s="2"/>
      <c r="C34" s="2"/>
      <c r="D34" s="2"/>
      <c r="E34" s="2"/>
      <c r="F34" s="2"/>
      <c r="G34" s="233"/>
      <c r="H34" s="7" t="s">
        <v>27</v>
      </c>
      <c r="I34" s="2"/>
      <c r="J34" s="236"/>
      <c r="K34" s="237"/>
      <c r="L34" s="238"/>
      <c r="M34" s="236"/>
      <c r="N34" s="238"/>
      <c r="O34" s="2"/>
      <c r="P34" s="2"/>
      <c r="Q34" s="233"/>
      <c r="R34" s="250"/>
      <c r="S34" s="251"/>
      <c r="T34" s="251"/>
      <c r="U34" s="251"/>
      <c r="V34" s="252"/>
    </row>
    <row r="35" spans="1:22" ht="15" customHeight="1">
      <c r="A35" s="7" t="s">
        <v>28</v>
      </c>
      <c r="B35" s="2"/>
      <c r="C35" s="2"/>
      <c r="D35" s="2"/>
      <c r="E35" s="2"/>
      <c r="F35" s="2"/>
      <c r="G35" s="233"/>
      <c r="H35" s="7" t="s">
        <v>28</v>
      </c>
      <c r="I35" s="2"/>
      <c r="J35" s="236"/>
      <c r="K35" s="237"/>
      <c r="L35" s="238"/>
      <c r="M35" s="236"/>
      <c r="N35" s="238"/>
      <c r="O35" s="2"/>
      <c r="P35" s="2"/>
      <c r="Q35" s="239" t="s">
        <v>29</v>
      </c>
      <c r="R35" s="240"/>
      <c r="S35" s="240"/>
      <c r="T35" s="240"/>
      <c r="U35" s="240"/>
      <c r="V35" s="240"/>
    </row>
    <row r="36" spans="1:22" ht="15" customHeight="1">
      <c r="C36" s="25"/>
      <c r="D36" s="235" t="s">
        <v>64</v>
      </c>
      <c r="E36" s="235"/>
      <c r="F36" s="235"/>
      <c r="G36" s="235"/>
      <c r="H36" s="235"/>
      <c r="I36" s="235"/>
      <c r="J36" s="235"/>
      <c r="K36" s="235"/>
    </row>
    <row r="37" spans="1:22" ht="15" customHeight="1">
      <c r="A37" s="7" t="s">
        <v>14</v>
      </c>
      <c r="B37" s="7" t="s">
        <v>15</v>
      </c>
      <c r="C37" s="7" t="s">
        <v>16</v>
      </c>
      <c r="D37" s="7" t="s">
        <v>17</v>
      </c>
      <c r="E37" s="231" t="s">
        <v>18</v>
      </c>
      <c r="F37" s="234"/>
      <c r="G37" s="27" t="s">
        <v>14</v>
      </c>
      <c r="H37" s="7" t="s">
        <v>15</v>
      </c>
      <c r="I37" s="230" t="s">
        <v>30</v>
      </c>
      <c r="J37" s="230"/>
      <c r="K37" s="230"/>
      <c r="L37" s="230" t="s">
        <v>31</v>
      </c>
      <c r="M37" s="230"/>
      <c r="N37" s="230" t="s">
        <v>57</v>
      </c>
      <c r="O37" s="230"/>
    </row>
    <row r="38" spans="1:22" ht="15" customHeight="1">
      <c r="A38" s="7" t="s">
        <v>65</v>
      </c>
      <c r="B38" s="2"/>
      <c r="C38" s="2"/>
      <c r="D38" s="2"/>
      <c r="E38" s="2"/>
      <c r="F38" s="23"/>
      <c r="G38" s="27" t="s">
        <v>69</v>
      </c>
      <c r="H38" s="2"/>
      <c r="I38" s="229"/>
      <c r="J38" s="229"/>
      <c r="K38" s="229"/>
      <c r="L38" s="229"/>
      <c r="M38" s="229"/>
      <c r="N38" s="26"/>
      <c r="O38" s="26"/>
    </row>
    <row r="39" spans="1:22" ht="15" customHeight="1">
      <c r="A39" s="7" t="s">
        <v>66</v>
      </c>
      <c r="B39" s="2"/>
      <c r="C39" s="2"/>
      <c r="D39" s="2"/>
      <c r="E39" s="2"/>
      <c r="F39" s="23"/>
      <c r="G39" s="27" t="s">
        <v>70</v>
      </c>
      <c r="H39" s="2"/>
      <c r="I39" s="229"/>
      <c r="J39" s="229"/>
      <c r="K39" s="229"/>
      <c r="L39" s="229"/>
      <c r="M39" s="229"/>
      <c r="N39" s="26"/>
      <c r="O39" s="26"/>
    </row>
    <row r="40" spans="1:22" ht="15" customHeight="1">
      <c r="A40" s="7" t="s">
        <v>67</v>
      </c>
      <c r="B40" s="2"/>
      <c r="C40" s="2"/>
      <c r="D40" s="2"/>
      <c r="E40" s="2"/>
      <c r="F40" s="23"/>
      <c r="G40" s="27" t="s">
        <v>71</v>
      </c>
      <c r="H40" s="2"/>
      <c r="I40" s="229"/>
      <c r="J40" s="229"/>
      <c r="K40" s="229"/>
      <c r="L40" s="229"/>
      <c r="M40" s="229"/>
      <c r="N40" s="26"/>
      <c r="O40" s="26"/>
    </row>
    <row r="41" spans="1:22" ht="15" customHeight="1">
      <c r="A41" s="7" t="s">
        <v>68</v>
      </c>
      <c r="B41" s="2"/>
      <c r="C41" s="2"/>
      <c r="D41" s="2"/>
      <c r="E41" s="2"/>
      <c r="F41" s="23"/>
      <c r="G41" s="27" t="s">
        <v>72</v>
      </c>
      <c r="H41" s="2"/>
      <c r="I41" s="229"/>
      <c r="J41" s="229"/>
      <c r="K41" s="229"/>
      <c r="L41" s="229"/>
      <c r="M41" s="229"/>
      <c r="N41" s="26"/>
      <c r="O41" s="26"/>
    </row>
  </sheetData>
  <sheetProtection algorithmName="SHA-512" hashValue="Cp4gKFCRmKZv72+mWAvGzHN0v3YJB0y6EmdiOp21rkFZjpHa5IxOi6t9ENmxOuNMGTztVCDl6NaLtoaeFEVUJA==" saltValue="ByvBgO8R6pasG2w/0fwGNg==" spinCount="100000" sheet="1" objects="1" scenarios="1"/>
  <mergeCells count="78">
    <mergeCell ref="Y4:Y5"/>
    <mergeCell ref="Z4:Z5"/>
    <mergeCell ref="F3:G3"/>
    <mergeCell ref="M3:N3"/>
    <mergeCell ref="P3:Q3"/>
    <mergeCell ref="T3:U3"/>
    <mergeCell ref="X4:X5"/>
    <mergeCell ref="I3:J3"/>
    <mergeCell ref="G4:H4"/>
    <mergeCell ref="G5:H5"/>
    <mergeCell ref="N4:O4"/>
    <mergeCell ref="P4:Q4"/>
    <mergeCell ref="R4:S4"/>
    <mergeCell ref="A4:A5"/>
    <mergeCell ref="B4:B5"/>
    <mergeCell ref="C4:C5"/>
    <mergeCell ref="D4:D5"/>
    <mergeCell ref="E4:F4"/>
    <mergeCell ref="E5:F5"/>
    <mergeCell ref="A3:B3"/>
    <mergeCell ref="A1:C1"/>
    <mergeCell ref="A2:V2"/>
    <mergeCell ref="F1:K1"/>
    <mergeCell ref="L1:M1"/>
    <mergeCell ref="O1:S1"/>
    <mergeCell ref="U1:V1"/>
    <mergeCell ref="R29:V30"/>
    <mergeCell ref="I5:J5"/>
    <mergeCell ref="K5:L5"/>
    <mergeCell ref="N5:O5"/>
    <mergeCell ref="T4:U4"/>
    <mergeCell ref="J30:L30"/>
    <mergeCell ref="M30:N30"/>
    <mergeCell ref="H26:N26"/>
    <mergeCell ref="V4:V5"/>
    <mergeCell ref="P5:Q5"/>
    <mergeCell ref="R5:S5"/>
    <mergeCell ref="T5:U5"/>
    <mergeCell ref="I4:J4"/>
    <mergeCell ref="K4:L4"/>
    <mergeCell ref="M4:M5"/>
    <mergeCell ref="Q35:V35"/>
    <mergeCell ref="R31:V32"/>
    <mergeCell ref="J32:L32"/>
    <mergeCell ref="M32:N32"/>
    <mergeCell ref="J33:L33"/>
    <mergeCell ref="M33:N33"/>
    <mergeCell ref="R33:V34"/>
    <mergeCell ref="J34:L34"/>
    <mergeCell ref="M34:N34"/>
    <mergeCell ref="Q27:Q34"/>
    <mergeCell ref="R27:V28"/>
    <mergeCell ref="J28:L28"/>
    <mergeCell ref="O27:P27"/>
    <mergeCell ref="M31:N31"/>
    <mergeCell ref="J35:L35"/>
    <mergeCell ref="M35:N35"/>
    <mergeCell ref="N37:O37"/>
    <mergeCell ref="I38:K38"/>
    <mergeCell ref="E27:F27"/>
    <mergeCell ref="G27:G35"/>
    <mergeCell ref="J27:L27"/>
    <mergeCell ref="M27:N27"/>
    <mergeCell ref="D36:K36"/>
    <mergeCell ref="E37:F37"/>
    <mergeCell ref="I37:K37"/>
    <mergeCell ref="L37:M37"/>
    <mergeCell ref="J31:L31"/>
    <mergeCell ref="M28:N28"/>
    <mergeCell ref="J29:L29"/>
    <mergeCell ref="M29:N29"/>
    <mergeCell ref="I39:K39"/>
    <mergeCell ref="I40:K40"/>
    <mergeCell ref="I41:K41"/>
    <mergeCell ref="L38:M38"/>
    <mergeCell ref="L39:M39"/>
    <mergeCell ref="L40:M40"/>
    <mergeCell ref="L41:M4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copies="2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60AE7D-AAFB-486B-B161-A486B6A633AD}">
  <sheetPr codeName="Sheet5">
    <pageSetUpPr fitToPage="1"/>
  </sheetPr>
  <dimension ref="A1:AA41"/>
  <sheetViews>
    <sheetView zoomScaleNormal="100" workbookViewId="0">
      <selection activeCell="AA6" sqref="AA6"/>
    </sheetView>
  </sheetViews>
  <sheetFormatPr defaultColWidth="9" defaultRowHeight="13.2"/>
  <cols>
    <col min="1" max="1" width="5.109375" customWidth="1"/>
    <col min="2" max="2" width="6.77734375" customWidth="1"/>
    <col min="3" max="3" width="22.109375" customWidth="1"/>
    <col min="4" max="4" width="9.109375" customWidth="1"/>
    <col min="5" max="5" width="18.5546875" customWidth="1"/>
    <col min="6" max="13" width="6.77734375" customWidth="1"/>
    <col min="14" max="14" width="8.109375" customWidth="1"/>
    <col min="15" max="16" width="6.77734375" customWidth="1"/>
    <col min="17" max="17" width="6.6640625" customWidth="1"/>
    <col min="18" max="20" width="6.77734375" customWidth="1"/>
    <col min="21" max="22" width="7.109375" customWidth="1"/>
    <col min="23" max="23" width="8.33203125" customWidth="1"/>
    <col min="25" max="27" width="0" hidden="1" customWidth="1"/>
  </cols>
  <sheetData>
    <row r="1" spans="1:27" s="5" customFormat="1" ht="17.25" customHeight="1">
      <c r="A1" s="264" t="s">
        <v>78</v>
      </c>
      <c r="B1" s="264"/>
      <c r="C1" s="265"/>
      <c r="D1" s="24"/>
      <c r="E1" s="8" t="s">
        <v>0</v>
      </c>
      <c r="F1" s="47" t="s">
        <v>183</v>
      </c>
      <c r="G1" s="268" t="str">
        <f>CONCATENATE("Match ",'Club and ADMIN lookup'!$H$2,"   MCAA LGE.      DIVISION  ")</f>
        <v xml:space="preserve">Match 1   MCAA LGE.      DIVISION  </v>
      </c>
      <c r="H1" s="268"/>
      <c r="I1" s="268"/>
      <c r="J1" s="268"/>
      <c r="K1" s="268"/>
      <c r="L1" s="268"/>
      <c r="M1" s="268">
        <f>'Club and ADMIN lookup'!$H$1</f>
        <v>1</v>
      </c>
      <c r="N1" s="269"/>
      <c r="O1" s="45" t="s">
        <v>54</v>
      </c>
      <c r="P1" s="234" t="str">
        <f>'Club and ADMIN lookup'!$J$1</f>
        <v>Burton</v>
      </c>
      <c r="Q1" s="234"/>
      <c r="R1" s="234"/>
      <c r="S1" s="234"/>
      <c r="T1" s="232"/>
      <c r="U1" s="45" t="s">
        <v>55</v>
      </c>
      <c r="V1" s="194">
        <f>'Club and ADMIN lookup'!$J$2</f>
        <v>46158</v>
      </c>
      <c r="W1" s="193"/>
    </row>
    <row r="2" spans="1:27" ht="6.9" customHeight="1">
      <c r="A2" s="266"/>
      <c r="B2" s="266"/>
      <c r="C2" s="266"/>
      <c r="D2" s="267"/>
      <c r="E2" s="267"/>
      <c r="F2" s="267"/>
      <c r="G2" s="267"/>
      <c r="H2" s="267"/>
      <c r="I2" s="266"/>
      <c r="J2" s="266"/>
      <c r="K2" s="266"/>
      <c r="L2" s="267"/>
      <c r="M2" s="267"/>
      <c r="N2" s="267"/>
      <c r="O2" s="267"/>
      <c r="P2" s="267"/>
      <c r="Q2" s="267"/>
      <c r="R2" s="267"/>
      <c r="S2" s="266"/>
      <c r="T2" s="266"/>
      <c r="U2" s="267"/>
      <c r="V2" s="267"/>
      <c r="W2" s="267"/>
    </row>
    <row r="3" spans="1:27" ht="14.1" customHeight="1">
      <c r="A3" s="231" t="s">
        <v>107</v>
      </c>
      <c r="B3" s="234"/>
      <c r="C3" s="39">
        <f>VLOOKUP(G3,'Club and ADMIN lookup'!$D$2:$F$18,VLOOKUP('Club and ADMIN lookup'!$H$1,'Club and ADMIN lookup'!$G$5:$H$9,2,FALSE),FALSE)</f>
        <v>0.58333333333333337</v>
      </c>
      <c r="D3" s="39"/>
      <c r="E3" s="49" t="s">
        <v>184</v>
      </c>
      <c r="F3" s="50" t="s">
        <v>56</v>
      </c>
      <c r="G3" s="276" t="s">
        <v>100</v>
      </c>
      <c r="H3" s="277"/>
      <c r="I3" s="46" t="s">
        <v>185</v>
      </c>
      <c r="J3" s="281" t="s">
        <v>202</v>
      </c>
      <c r="K3" s="281"/>
      <c r="L3" s="50" t="s">
        <v>109</v>
      </c>
      <c r="M3" s="51" t="s">
        <v>186</v>
      </c>
      <c r="N3" s="278"/>
      <c r="O3" s="279"/>
      <c r="P3" s="50" t="s">
        <v>111</v>
      </c>
      <c r="Q3" s="278"/>
      <c r="R3" s="279"/>
      <c r="S3" s="46"/>
      <c r="T3" s="46"/>
      <c r="U3" s="280" t="s">
        <v>187</v>
      </c>
      <c r="V3" s="278"/>
      <c r="W3" s="32" t="str">
        <f>HLOOKUP(G3,'Club and ADMIN lookup'!$C$43:$R$44,2,FALSE)</f>
        <v>TJ</v>
      </c>
      <c r="Z3" s="54" t="s">
        <v>196</v>
      </c>
    </row>
    <row r="4" spans="1:27" ht="29.25" customHeight="1">
      <c r="A4" s="270" t="s">
        <v>1</v>
      </c>
      <c r="B4" s="270" t="s">
        <v>58</v>
      </c>
      <c r="C4" s="272" t="s">
        <v>30</v>
      </c>
      <c r="D4" s="282" t="s">
        <v>195</v>
      </c>
      <c r="E4" s="274" t="s">
        <v>31</v>
      </c>
      <c r="F4" s="255" t="s">
        <v>2</v>
      </c>
      <c r="G4" s="256"/>
      <c r="H4" s="255" t="s">
        <v>3</v>
      </c>
      <c r="I4" s="261"/>
      <c r="J4" s="260" t="s">
        <v>4</v>
      </c>
      <c r="K4" s="261"/>
      <c r="L4" s="262" t="s">
        <v>5</v>
      </c>
      <c r="M4" s="263"/>
      <c r="N4" s="258" t="s">
        <v>6</v>
      </c>
      <c r="O4" s="255" t="s">
        <v>7</v>
      </c>
      <c r="P4" s="256"/>
      <c r="Q4" s="255" t="s">
        <v>8</v>
      </c>
      <c r="R4" s="256"/>
      <c r="S4" s="260" t="s">
        <v>9</v>
      </c>
      <c r="T4" s="261"/>
      <c r="U4" s="255" t="s">
        <v>10</v>
      </c>
      <c r="V4" s="256"/>
      <c r="W4" s="258" t="s">
        <v>11</v>
      </c>
      <c r="Y4" s="206" t="s">
        <v>177</v>
      </c>
      <c r="Z4" s="206" t="s">
        <v>178</v>
      </c>
      <c r="AA4" s="206" t="s">
        <v>180</v>
      </c>
    </row>
    <row r="5" spans="1:27" ht="15.9" customHeight="1">
      <c r="A5" s="271"/>
      <c r="B5" s="271"/>
      <c r="C5" s="273"/>
      <c r="D5" s="275"/>
      <c r="E5" s="275"/>
      <c r="F5" s="253" t="s">
        <v>12</v>
      </c>
      <c r="G5" s="254"/>
      <c r="H5" s="253" t="s">
        <v>12</v>
      </c>
      <c r="I5" s="254"/>
      <c r="J5" s="253" t="s">
        <v>12</v>
      </c>
      <c r="K5" s="254"/>
      <c r="L5" s="253" t="s">
        <v>12</v>
      </c>
      <c r="M5" s="254"/>
      <c r="N5" s="259"/>
      <c r="O5" s="253" t="s">
        <v>12</v>
      </c>
      <c r="P5" s="254"/>
      <c r="Q5" s="253" t="s">
        <v>12</v>
      </c>
      <c r="R5" s="254"/>
      <c r="S5" s="253" t="s">
        <v>12</v>
      </c>
      <c r="T5" s="254"/>
      <c r="U5" s="253" t="s">
        <v>12</v>
      </c>
      <c r="V5" s="254"/>
      <c r="W5" s="259"/>
      <c r="Y5" s="206"/>
      <c r="Z5" s="206"/>
      <c r="AA5" s="206"/>
    </row>
    <row r="6" spans="1:27" ht="17.100000000000001" customHeight="1">
      <c r="A6" s="6">
        <v>1</v>
      </c>
      <c r="B6" s="21"/>
      <c r="C6" s="12"/>
      <c r="D6" s="12"/>
      <c r="E6" s="9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Y6" s="13">
        <f>VLOOKUP('Club and ADMIN lookup'!$J$3,'Club and ADMIN lookup'!$U$7:$V$10,2,FALSE)</f>
        <v>4</v>
      </c>
      <c r="Z6" s="13">
        <f>VLOOKUP($A6,'Club and ADMIN lookup'!$I$7:$Q$26,$Y6,FALSE)</f>
        <v>46</v>
      </c>
      <c r="AA6" s="13">
        <f>VLOOKUP($A6,'Club and ADMIN lookup'!$I$7:$Q$26,$Y6+1,FALSE)</f>
        <v>1</v>
      </c>
    </row>
    <row r="7" spans="1:27" ht="17.100000000000001" customHeight="1">
      <c r="A7" s="6">
        <v>2</v>
      </c>
      <c r="B7" s="21"/>
      <c r="C7" s="12"/>
      <c r="D7" s="12"/>
      <c r="E7" s="9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Y7" s="13">
        <f>VLOOKUP('Club and ADMIN lookup'!$J$3,'Club and ADMIN lookup'!$U$7:$V$10,2,FALSE)</f>
        <v>4</v>
      </c>
      <c r="Z7" s="13">
        <f>VLOOKUP($A7,'Club and ADMIN lookup'!$I$7:$Q$26,$Y7,FALSE)</f>
        <v>47</v>
      </c>
      <c r="AA7" s="13">
        <f>VLOOKUP($A7,'Club and ADMIN lookup'!$I$7:$Q$26,$Y7+1,FALSE)</f>
        <v>1</v>
      </c>
    </row>
    <row r="8" spans="1:27" ht="17.100000000000001" customHeight="1">
      <c r="A8" s="6">
        <v>3</v>
      </c>
      <c r="B8" s="21"/>
      <c r="C8" s="11"/>
      <c r="D8" s="11"/>
      <c r="E8" s="9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Y8" s="13">
        <f>VLOOKUP('Club and ADMIN lookup'!$J$3,'Club and ADMIN lookup'!$U$7:$V$10,2,FALSE)</f>
        <v>4</v>
      </c>
      <c r="Z8" s="13">
        <f>VLOOKUP($A8,'Club and ADMIN lookup'!$I$7:$Q$26,$Y8,FALSE)</f>
        <v>48</v>
      </c>
      <c r="AA8" s="13">
        <f>VLOOKUP($A8,'Club and ADMIN lookup'!$I$7:$Q$26,$Y8+1,FALSE)</f>
        <v>1</v>
      </c>
    </row>
    <row r="9" spans="1:27" ht="17.100000000000001" customHeight="1">
      <c r="A9" s="6">
        <v>4</v>
      </c>
      <c r="B9" s="21"/>
      <c r="C9" s="11"/>
      <c r="D9" s="11"/>
      <c r="E9" s="9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Y9" s="13">
        <f>VLOOKUP('Club and ADMIN lookup'!$J$3,'Club and ADMIN lookup'!$U$7:$V$10,2,FALSE)</f>
        <v>4</v>
      </c>
      <c r="Z9" s="13">
        <f>VLOOKUP($A9,'Club and ADMIN lookup'!$I$7:$Q$26,$Y9,FALSE)</f>
        <v>49</v>
      </c>
      <c r="AA9" s="13">
        <f>VLOOKUP($A9,'Club and ADMIN lookup'!$I$7:$Q$26,$Y9+1,FALSE)</f>
        <v>1</v>
      </c>
    </row>
    <row r="10" spans="1:27" ht="17.100000000000001" customHeight="1">
      <c r="A10" s="6">
        <v>5</v>
      </c>
      <c r="B10" s="21"/>
      <c r="C10" s="11"/>
      <c r="D10" s="11"/>
      <c r="E10" s="9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Y10" s="13">
        <f>VLOOKUP('Club and ADMIN lookup'!$J$3,'Club and ADMIN lookup'!$U$7:$V$10,2,FALSE)</f>
        <v>4</v>
      </c>
      <c r="Z10" s="13">
        <f>VLOOKUP($A10,'Club and ADMIN lookup'!$I$7:$Q$26,$Y10,FALSE)</f>
        <v>50</v>
      </c>
      <c r="AA10" s="13">
        <f>VLOOKUP($A10,'Club and ADMIN lookup'!$I$7:$Q$26,$Y10+1,FALSE)</f>
        <v>1</v>
      </c>
    </row>
    <row r="11" spans="1:27" ht="17.100000000000001" customHeight="1">
      <c r="A11" s="6">
        <v>6</v>
      </c>
      <c r="B11" s="21"/>
      <c r="C11" s="12"/>
      <c r="D11" s="12"/>
      <c r="E11" s="9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Y11" s="13">
        <f>VLOOKUP('Club and ADMIN lookup'!$J$3,'Club and ADMIN lookup'!$U$7:$V$10,2,FALSE)</f>
        <v>4</v>
      </c>
      <c r="Z11" s="13">
        <f>VLOOKUP($A11,'Club and ADMIN lookup'!$I$7:$Q$26,$Y11,FALSE)</f>
        <v>51</v>
      </c>
      <c r="AA11" s="13">
        <f>VLOOKUP($A11,'Club and ADMIN lookup'!$I$7:$Q$26,$Y11+1,FALSE)</f>
        <v>1</v>
      </c>
    </row>
    <row r="12" spans="1:27" ht="17.100000000000001" customHeight="1">
      <c r="A12" s="6">
        <v>7</v>
      </c>
      <c r="B12" s="21"/>
      <c r="C12" s="11"/>
      <c r="D12" s="11"/>
      <c r="E12" s="9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Y12" s="13">
        <f>VLOOKUP('Club and ADMIN lookup'!$J$3,'Club and ADMIN lookup'!$U$7:$V$10,2,FALSE)</f>
        <v>4</v>
      </c>
      <c r="Z12" s="13">
        <f>VLOOKUP($A12,'Club and ADMIN lookup'!$I$7:$Q$26,$Y12,FALSE)</f>
        <v>46</v>
      </c>
      <c r="AA12" s="13">
        <f>VLOOKUP($A12,'Club and ADMIN lookup'!$I$7:$Q$26,$Y12+1,FALSE)</f>
        <v>11</v>
      </c>
    </row>
    <row r="13" spans="1:27" ht="17.100000000000001" customHeight="1">
      <c r="A13" s="6">
        <v>8</v>
      </c>
      <c r="B13" s="21"/>
      <c r="C13" s="12"/>
      <c r="D13" s="12"/>
      <c r="E13" s="9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Y13" s="13">
        <f>VLOOKUP('Club and ADMIN lookup'!$J$3,'Club and ADMIN lookup'!$U$7:$V$10,2,FALSE)</f>
        <v>4</v>
      </c>
      <c r="Z13" s="13">
        <f>VLOOKUP($A13,'Club and ADMIN lookup'!$I$7:$Q$26,$Y13,FALSE)</f>
        <v>47</v>
      </c>
      <c r="AA13" s="13">
        <f>VLOOKUP($A13,'Club and ADMIN lookup'!$I$7:$Q$26,$Y13+1,FALSE)</f>
        <v>11</v>
      </c>
    </row>
    <row r="14" spans="1:27" ht="17.100000000000001" customHeight="1">
      <c r="A14" s="6">
        <v>9</v>
      </c>
      <c r="B14" s="21"/>
      <c r="C14" s="11"/>
      <c r="D14" s="11"/>
      <c r="E14" s="9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Y14" s="13">
        <f>VLOOKUP('Club and ADMIN lookup'!$J$3,'Club and ADMIN lookup'!$U$7:$V$10,2,FALSE)</f>
        <v>4</v>
      </c>
      <c r="Z14" s="13">
        <f>VLOOKUP($A14,'Club and ADMIN lookup'!$I$7:$Q$26,$Y14,FALSE)</f>
        <v>48</v>
      </c>
      <c r="AA14" s="13">
        <f>VLOOKUP($A14,'Club and ADMIN lookup'!$I$7:$Q$26,$Y14+1,FALSE)</f>
        <v>11</v>
      </c>
    </row>
    <row r="15" spans="1:27" ht="17.100000000000001" customHeight="1">
      <c r="A15" s="6">
        <v>10</v>
      </c>
      <c r="B15" s="21"/>
      <c r="C15" s="11"/>
      <c r="D15" s="11"/>
      <c r="E15" s="9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Y15" s="13">
        <f>VLOOKUP('Club and ADMIN lookup'!$J$3,'Club and ADMIN lookup'!$U$7:$V$10,2,FALSE)</f>
        <v>4</v>
      </c>
      <c r="Z15" s="13">
        <f>VLOOKUP($A15,'Club and ADMIN lookup'!$I$7:$Q$26,$Y15,FALSE)</f>
        <v>49</v>
      </c>
      <c r="AA15" s="13">
        <f>VLOOKUP($A15,'Club and ADMIN lookup'!$I$7:$Q$26,$Y15+1,FALSE)</f>
        <v>11</v>
      </c>
    </row>
    <row r="16" spans="1:27" ht="17.100000000000001" customHeight="1">
      <c r="A16" s="6">
        <v>11</v>
      </c>
      <c r="B16" s="21"/>
      <c r="C16" s="11"/>
      <c r="D16" s="11"/>
      <c r="E16" s="9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Y16" s="13">
        <f>VLOOKUP('Club and ADMIN lookup'!$J$3,'Club and ADMIN lookup'!$U$7:$V$10,2,FALSE)</f>
        <v>4</v>
      </c>
      <c r="Z16" s="13">
        <f>VLOOKUP($A16,'Club and ADMIN lookup'!$I$7:$Q$26,$Y16,FALSE)</f>
        <v>50</v>
      </c>
      <c r="AA16" s="13">
        <f>VLOOKUP($A16,'Club and ADMIN lookup'!$I$7:$Q$26,$Y16+1,FALSE)</f>
        <v>11</v>
      </c>
    </row>
    <row r="17" spans="1:27" ht="17.100000000000001" customHeight="1">
      <c r="A17" s="6">
        <v>12</v>
      </c>
      <c r="B17" s="21"/>
      <c r="C17" s="11"/>
      <c r="D17" s="11"/>
      <c r="E17" s="9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Y17" s="13">
        <f>VLOOKUP('Club and ADMIN lookup'!$J$3,'Club and ADMIN lookup'!$U$7:$V$10,2,FALSE)</f>
        <v>4</v>
      </c>
      <c r="Z17" s="13">
        <f>VLOOKUP($A17,'Club and ADMIN lookup'!$I$7:$Q$26,$Y17,FALSE)</f>
        <v>51</v>
      </c>
      <c r="AA17" s="13">
        <f>VLOOKUP($A17,'Club and ADMIN lookup'!$I$7:$Q$26,$Y17+1,FALSE)</f>
        <v>11</v>
      </c>
    </row>
    <row r="18" spans="1:27" ht="17.100000000000001" customHeight="1">
      <c r="A18" s="6">
        <v>13</v>
      </c>
      <c r="B18" s="21"/>
      <c r="C18" s="11"/>
      <c r="D18" s="11"/>
      <c r="E18" s="9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Y18" s="13">
        <f>VLOOKUP('Club and ADMIN lookup'!$J$3,'Club and ADMIN lookup'!$U$7:$V$10,2,FALSE)</f>
        <v>4</v>
      </c>
      <c r="Z18" s="13">
        <f>VLOOKUP($A18,'Club and ADMIN lookup'!$I$7:$Q$26,$Y18,FALSE)</f>
        <v>0</v>
      </c>
      <c r="AA18" s="13">
        <f>VLOOKUP($A18,'Club and ADMIN lookup'!$I$7:$Q$26,$Y18+1,FALSE)</f>
        <v>0</v>
      </c>
    </row>
    <row r="19" spans="1:27" ht="17.100000000000001" customHeight="1">
      <c r="A19" s="6">
        <v>14</v>
      </c>
      <c r="B19" s="21"/>
      <c r="C19" s="11"/>
      <c r="D19" s="11"/>
      <c r="E19" s="9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Y19" s="13">
        <f>VLOOKUP('Club and ADMIN lookup'!$J$3,'Club and ADMIN lookup'!$U$7:$V$10,2,FALSE)</f>
        <v>4</v>
      </c>
      <c r="Z19" s="13">
        <f>VLOOKUP($A19,'Club and ADMIN lookup'!$I$7:$Q$26,$Y19,FALSE)</f>
        <v>0</v>
      </c>
      <c r="AA19" s="13">
        <f>VLOOKUP($A19,'Club and ADMIN lookup'!$I$7:$Q$26,$Y19+1,FALSE)</f>
        <v>0</v>
      </c>
    </row>
    <row r="20" spans="1:27" ht="17.100000000000001" customHeight="1">
      <c r="A20" s="6">
        <v>15</v>
      </c>
      <c r="B20" s="21"/>
      <c r="C20" s="11"/>
      <c r="D20" s="11"/>
      <c r="E20" s="9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Y20" s="13">
        <f>VLOOKUP('Club and ADMIN lookup'!$J$3,'Club and ADMIN lookup'!$U$7:$V$10,2,FALSE)</f>
        <v>4</v>
      </c>
      <c r="Z20" s="13">
        <f>VLOOKUP($A20,'Club and ADMIN lookup'!$I$7:$Q$26,$Y20,FALSE)</f>
        <v>0</v>
      </c>
      <c r="AA20" s="13">
        <f>VLOOKUP($A20,'Club and ADMIN lookup'!$I$7:$Q$26,$Y20+1,FALSE)</f>
        <v>0</v>
      </c>
    </row>
    <row r="21" spans="1:27" ht="17.100000000000001" customHeight="1">
      <c r="A21" s="6">
        <v>16</v>
      </c>
      <c r="B21" s="21"/>
      <c r="C21" s="11"/>
      <c r="D21" s="11"/>
      <c r="E21" s="9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Y21" s="13">
        <f>VLOOKUP('Club and ADMIN lookup'!$J$3,'Club and ADMIN lookup'!$U$7:$V$10,2,FALSE)</f>
        <v>4</v>
      </c>
      <c r="Z21" s="13">
        <f>VLOOKUP($A21,'Club and ADMIN lookup'!$I$7:$Q$26,$Y21,FALSE)</f>
        <v>0</v>
      </c>
      <c r="AA21" s="13">
        <f>VLOOKUP($A21,'Club and ADMIN lookup'!$I$7:$Q$26,$Y21+1,FALSE)</f>
        <v>0</v>
      </c>
    </row>
    <row r="22" spans="1:27" ht="17.100000000000001" customHeight="1">
      <c r="A22" s="6">
        <v>17</v>
      </c>
      <c r="B22" s="21"/>
      <c r="C22" s="11"/>
      <c r="D22" s="11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Y22" s="13">
        <f>VLOOKUP('Club and ADMIN lookup'!$J$3,'Club and ADMIN lookup'!$U$7:$V$10,2,FALSE)</f>
        <v>4</v>
      </c>
      <c r="Z22" s="13">
        <f>VLOOKUP($A22,'Club and ADMIN lookup'!$I$7:$Q$26,$Y22,FALSE)</f>
        <v>0</v>
      </c>
      <c r="AA22" s="13">
        <f>VLOOKUP($A22,'Club and ADMIN lookup'!$I$7:$Q$26,$Y22+1,FALSE)</f>
        <v>0</v>
      </c>
    </row>
    <row r="23" spans="1:27" ht="17.100000000000001" customHeight="1">
      <c r="A23" s="6">
        <v>18</v>
      </c>
      <c r="B23" s="21"/>
      <c r="C23" s="11"/>
      <c r="D23" s="11"/>
      <c r="E23" s="9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Y23" s="13">
        <f>VLOOKUP('Club and ADMIN lookup'!$J$3,'Club and ADMIN lookup'!$U$7:$V$10,2,FALSE)</f>
        <v>4</v>
      </c>
      <c r="Z23" s="13">
        <f>VLOOKUP($A23,'Club and ADMIN lookup'!$I$7:$Q$26,$Y23,FALSE)</f>
        <v>0</v>
      </c>
      <c r="AA23" s="13">
        <f>VLOOKUP($A23,'Club and ADMIN lookup'!$I$7:$Q$26,$Y23+1,FALSE)</f>
        <v>0</v>
      </c>
    </row>
    <row r="24" spans="1:27" ht="17.100000000000001" customHeight="1">
      <c r="A24" s="6">
        <v>19</v>
      </c>
      <c r="B24" s="21"/>
      <c r="C24" s="11"/>
      <c r="D24" s="11"/>
      <c r="E24" s="9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Y24" s="13">
        <f>VLOOKUP('Club and ADMIN lookup'!$J$3,'Club and ADMIN lookup'!$U$7:$V$10,2,FALSE)</f>
        <v>4</v>
      </c>
      <c r="Z24" s="13">
        <f>VLOOKUP($A24,'Club and ADMIN lookup'!$I$7:$Q$26,$Y24,FALSE)</f>
        <v>0</v>
      </c>
      <c r="AA24" s="13">
        <f>VLOOKUP($A24,'Club and ADMIN lookup'!$I$7:$Q$26,$Y24+1,FALSE)</f>
        <v>0</v>
      </c>
    </row>
    <row r="25" spans="1:27" ht="17.100000000000001" customHeight="1">
      <c r="A25" s="6">
        <v>20</v>
      </c>
      <c r="B25" s="21"/>
      <c r="C25" s="11"/>
      <c r="D25" s="11"/>
      <c r="E25" s="9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Y25" s="13">
        <f>VLOOKUP('Club and ADMIN lookup'!$J$3,'Club and ADMIN lookup'!$U$7:$V$10,2,FALSE)</f>
        <v>4</v>
      </c>
      <c r="Z25" s="13">
        <f>VLOOKUP($A25,'Club and ADMIN lookup'!$I$7:$Q$26,$Y25,FALSE)</f>
        <v>0</v>
      </c>
      <c r="AA25" s="13">
        <f>VLOOKUP($A25,'Club and ADMIN lookup'!$I$7:$Q$26,$Y25+1,FALSE)</f>
        <v>0</v>
      </c>
    </row>
    <row r="26" spans="1:27" s="5" customFormat="1" ht="15.75" customHeight="1">
      <c r="A26" s="1"/>
      <c r="B26" s="1"/>
      <c r="C26" s="228" t="s">
        <v>74</v>
      </c>
      <c r="D26" s="228"/>
      <c r="E26" s="228"/>
      <c r="F26" s="228"/>
      <c r="G26" s="1"/>
      <c r="H26" s="3"/>
      <c r="I26" s="257" t="s">
        <v>75</v>
      </c>
      <c r="J26" s="257"/>
      <c r="K26" s="257"/>
      <c r="L26" s="257"/>
      <c r="M26" s="257"/>
      <c r="N26" s="257"/>
      <c r="O26" s="257"/>
      <c r="P26" s="1"/>
      <c r="Q26" s="1"/>
      <c r="R26" s="3"/>
      <c r="S26" s="1"/>
      <c r="T26" s="1"/>
      <c r="U26" s="1"/>
      <c r="V26" s="1"/>
      <c r="W26" s="1"/>
    </row>
    <row r="27" spans="1:27" ht="14.1" customHeight="1">
      <c r="A27" s="7" t="s">
        <v>14</v>
      </c>
      <c r="B27" s="7" t="s">
        <v>15</v>
      </c>
      <c r="C27" s="231" t="s">
        <v>16</v>
      </c>
      <c r="D27" s="232"/>
      <c r="E27" s="7" t="s">
        <v>17</v>
      </c>
      <c r="F27" s="231" t="s">
        <v>18</v>
      </c>
      <c r="G27" s="232"/>
      <c r="H27" s="233"/>
      <c r="I27" s="7" t="s">
        <v>14</v>
      </c>
      <c r="J27" s="7" t="s">
        <v>15</v>
      </c>
      <c r="K27" s="231" t="s">
        <v>16</v>
      </c>
      <c r="L27" s="234"/>
      <c r="M27" s="232"/>
      <c r="N27" s="231" t="s">
        <v>17</v>
      </c>
      <c r="O27" s="232"/>
      <c r="P27" s="231" t="s">
        <v>18</v>
      </c>
      <c r="Q27" s="232"/>
      <c r="R27" s="233"/>
      <c r="S27" s="247" t="s">
        <v>19</v>
      </c>
      <c r="T27" s="248"/>
      <c r="U27" s="248"/>
      <c r="V27" s="248"/>
      <c r="W27" s="249"/>
    </row>
    <row r="28" spans="1:27" ht="15" customHeight="1">
      <c r="A28" s="7" t="s">
        <v>20</v>
      </c>
      <c r="B28" s="2"/>
      <c r="C28" s="283"/>
      <c r="D28" s="284"/>
      <c r="E28" s="2"/>
      <c r="F28" s="2"/>
      <c r="G28" s="2"/>
      <c r="H28" s="233"/>
      <c r="I28" s="7" t="s">
        <v>65</v>
      </c>
      <c r="J28" s="2"/>
      <c r="K28" s="236"/>
      <c r="L28" s="237"/>
      <c r="M28" s="238"/>
      <c r="N28" s="236"/>
      <c r="O28" s="238"/>
      <c r="P28" s="2"/>
      <c r="Q28" s="2"/>
      <c r="R28" s="233"/>
      <c r="S28" s="250"/>
      <c r="T28" s="251"/>
      <c r="U28" s="251"/>
      <c r="V28" s="251"/>
      <c r="W28" s="252"/>
    </row>
    <row r="29" spans="1:27" ht="15" customHeight="1">
      <c r="A29" s="7" t="s">
        <v>21</v>
      </c>
      <c r="B29" s="2"/>
      <c r="C29" s="283"/>
      <c r="D29" s="284"/>
      <c r="E29" s="2"/>
      <c r="F29" s="2"/>
      <c r="G29" s="2"/>
      <c r="H29" s="233"/>
      <c r="I29" s="7" t="s">
        <v>66</v>
      </c>
      <c r="J29" s="2"/>
      <c r="K29" s="236"/>
      <c r="L29" s="237"/>
      <c r="M29" s="238"/>
      <c r="N29" s="236"/>
      <c r="O29" s="238"/>
      <c r="P29" s="2"/>
      <c r="Q29" s="2"/>
      <c r="R29" s="233"/>
      <c r="S29" s="241"/>
      <c r="T29" s="242"/>
      <c r="U29" s="242"/>
      <c r="V29" s="242"/>
      <c r="W29" s="243"/>
    </row>
    <row r="30" spans="1:27" ht="15" customHeight="1">
      <c r="A30" s="7" t="s">
        <v>22</v>
      </c>
      <c r="B30" s="2"/>
      <c r="C30" s="283"/>
      <c r="D30" s="284"/>
      <c r="E30" s="2"/>
      <c r="F30" s="2"/>
      <c r="G30" s="2"/>
      <c r="H30" s="233"/>
      <c r="I30" s="7" t="s">
        <v>67</v>
      </c>
      <c r="J30" s="2"/>
      <c r="K30" s="236"/>
      <c r="L30" s="237"/>
      <c r="M30" s="238"/>
      <c r="N30" s="236"/>
      <c r="O30" s="238"/>
      <c r="P30" s="2"/>
      <c r="Q30" s="2"/>
      <c r="R30" s="233"/>
      <c r="S30" s="244"/>
      <c r="T30" s="245"/>
      <c r="U30" s="245"/>
      <c r="V30" s="245"/>
      <c r="W30" s="246"/>
    </row>
    <row r="31" spans="1:27" ht="15" customHeight="1">
      <c r="A31" s="7" t="s">
        <v>23</v>
      </c>
      <c r="B31" s="2"/>
      <c r="C31" s="283"/>
      <c r="D31" s="284"/>
      <c r="E31" s="2"/>
      <c r="F31" s="2"/>
      <c r="G31" s="2"/>
      <c r="H31" s="233"/>
      <c r="I31" s="7" t="s">
        <v>68</v>
      </c>
      <c r="J31" s="2"/>
      <c r="K31" s="236"/>
      <c r="L31" s="237"/>
      <c r="M31" s="238"/>
      <c r="N31" s="236"/>
      <c r="O31" s="238"/>
      <c r="P31" s="2"/>
      <c r="Q31" s="2"/>
      <c r="R31" s="233"/>
      <c r="S31" s="241"/>
      <c r="T31" s="242"/>
      <c r="U31" s="242"/>
      <c r="V31" s="242"/>
      <c r="W31" s="243"/>
    </row>
    <row r="32" spans="1:27" ht="15" customHeight="1">
      <c r="A32" s="7" t="s">
        <v>24</v>
      </c>
      <c r="B32" s="2"/>
      <c r="C32" s="283"/>
      <c r="D32" s="284"/>
      <c r="E32" s="2"/>
      <c r="F32" s="2"/>
      <c r="G32" s="2"/>
      <c r="H32" s="233"/>
      <c r="I32" s="7" t="s">
        <v>69</v>
      </c>
      <c r="J32" s="2"/>
      <c r="K32" s="236"/>
      <c r="L32" s="237"/>
      <c r="M32" s="238"/>
      <c r="N32" s="236"/>
      <c r="O32" s="238"/>
      <c r="P32" s="2"/>
      <c r="Q32" s="2"/>
      <c r="R32" s="233"/>
      <c r="S32" s="244"/>
      <c r="T32" s="245"/>
      <c r="U32" s="245"/>
      <c r="V32" s="245"/>
      <c r="W32" s="246"/>
    </row>
    <row r="33" spans="1:23" ht="15" customHeight="1">
      <c r="A33" s="7" t="s">
        <v>25</v>
      </c>
      <c r="B33" s="2"/>
      <c r="C33" s="283"/>
      <c r="D33" s="284"/>
      <c r="E33" s="2"/>
      <c r="F33" s="2"/>
      <c r="G33" s="2"/>
      <c r="H33" s="233"/>
      <c r="I33" s="7" t="s">
        <v>70</v>
      </c>
      <c r="J33" s="2"/>
      <c r="K33" s="236"/>
      <c r="L33" s="237"/>
      <c r="M33" s="238"/>
      <c r="N33" s="236"/>
      <c r="O33" s="238"/>
      <c r="P33" s="2"/>
      <c r="Q33" s="2"/>
      <c r="R33" s="233"/>
      <c r="S33" s="247" t="s">
        <v>26</v>
      </c>
      <c r="T33" s="248"/>
      <c r="U33" s="248"/>
      <c r="V33" s="248"/>
      <c r="W33" s="249"/>
    </row>
    <row r="34" spans="1:23" ht="15" customHeight="1">
      <c r="A34" s="7" t="s">
        <v>27</v>
      </c>
      <c r="B34" s="2"/>
      <c r="C34" s="283"/>
      <c r="D34" s="284"/>
      <c r="E34" s="2"/>
      <c r="F34" s="2"/>
      <c r="G34" s="2"/>
      <c r="H34" s="233"/>
      <c r="I34" s="7" t="s">
        <v>71</v>
      </c>
      <c r="J34" s="2"/>
      <c r="K34" s="236"/>
      <c r="L34" s="237"/>
      <c r="M34" s="238"/>
      <c r="N34" s="236"/>
      <c r="O34" s="238"/>
      <c r="P34" s="2"/>
      <c r="Q34" s="2"/>
      <c r="R34" s="233"/>
      <c r="S34" s="250"/>
      <c r="T34" s="251"/>
      <c r="U34" s="251"/>
      <c r="V34" s="251"/>
      <c r="W34" s="252"/>
    </row>
    <row r="35" spans="1:23" ht="15" customHeight="1">
      <c r="A35" s="7" t="s">
        <v>28</v>
      </c>
      <c r="B35" s="2"/>
      <c r="C35" s="283"/>
      <c r="D35" s="284"/>
      <c r="E35" s="2"/>
      <c r="F35" s="2"/>
      <c r="G35" s="2"/>
      <c r="H35" s="233"/>
      <c r="I35" s="7" t="s">
        <v>72</v>
      </c>
      <c r="J35" s="2"/>
      <c r="K35" s="236"/>
      <c r="L35" s="237"/>
      <c r="M35" s="238"/>
      <c r="N35" s="236"/>
      <c r="O35" s="238"/>
      <c r="P35" s="2"/>
      <c r="Q35" s="2"/>
      <c r="R35" s="239" t="s">
        <v>29</v>
      </c>
      <c r="S35" s="240"/>
      <c r="T35" s="240"/>
      <c r="U35" s="240"/>
      <c r="V35" s="240"/>
      <c r="W35" s="240"/>
    </row>
    <row r="36" spans="1:23" ht="15" customHeight="1">
      <c r="C36" s="25"/>
      <c r="D36" s="25"/>
      <c r="E36" s="235"/>
      <c r="F36" s="235"/>
      <c r="G36" s="235"/>
      <c r="H36" s="235"/>
      <c r="I36" s="235"/>
      <c r="J36" s="235"/>
      <c r="K36" s="235"/>
      <c r="L36" s="235"/>
    </row>
    <row r="37" spans="1:23" ht="15" customHeight="1">
      <c r="A37" s="7"/>
      <c r="B37" s="7"/>
      <c r="C37" s="7"/>
      <c r="D37" s="7"/>
      <c r="E37" s="7"/>
      <c r="F37" s="231"/>
      <c r="G37" s="234"/>
      <c r="H37" s="27"/>
      <c r="I37" s="7"/>
      <c r="J37" s="230"/>
      <c r="K37" s="230"/>
      <c r="L37" s="230"/>
      <c r="M37" s="230"/>
      <c r="N37" s="230"/>
      <c r="O37" s="230"/>
      <c r="P37" s="230"/>
    </row>
    <row r="38" spans="1:23" ht="15" customHeight="1">
      <c r="A38" s="7"/>
      <c r="B38" s="2"/>
      <c r="C38" s="2"/>
      <c r="D38" s="2"/>
      <c r="E38" s="2"/>
      <c r="F38" s="2"/>
      <c r="G38" s="23"/>
      <c r="H38" s="27"/>
      <c r="I38" s="2"/>
      <c r="J38" s="229"/>
      <c r="K38" s="229"/>
      <c r="L38" s="229"/>
      <c r="M38" s="229"/>
      <c r="N38" s="229"/>
      <c r="O38" s="26"/>
      <c r="P38" s="26"/>
    </row>
    <row r="39" spans="1:23" ht="15" customHeight="1">
      <c r="A39" s="7"/>
      <c r="B39" s="2"/>
      <c r="C39" s="2"/>
      <c r="D39" s="2"/>
      <c r="E39" s="2"/>
      <c r="F39" s="2"/>
      <c r="G39" s="23"/>
      <c r="H39" s="27"/>
      <c r="I39" s="2"/>
      <c r="J39" s="229"/>
      <c r="K39" s="229"/>
      <c r="L39" s="229"/>
      <c r="M39" s="229"/>
      <c r="N39" s="229"/>
      <c r="O39" s="26"/>
      <c r="P39" s="26"/>
    </row>
    <row r="40" spans="1:23" ht="15" customHeight="1">
      <c r="A40" s="7"/>
      <c r="B40" s="2"/>
      <c r="C40" s="2"/>
      <c r="D40" s="2"/>
      <c r="E40" s="2"/>
      <c r="F40" s="2"/>
      <c r="G40" s="23"/>
      <c r="H40" s="27"/>
      <c r="I40" s="2"/>
      <c r="J40" s="229"/>
      <c r="K40" s="229"/>
      <c r="L40" s="229"/>
      <c r="M40" s="229"/>
      <c r="N40" s="229"/>
      <c r="O40" s="26"/>
      <c r="P40" s="26"/>
    </row>
    <row r="41" spans="1:23" ht="15" customHeight="1">
      <c r="A41" s="7"/>
      <c r="B41" s="2"/>
      <c r="C41" s="2"/>
      <c r="D41" s="2"/>
      <c r="E41" s="2"/>
      <c r="F41" s="2"/>
      <c r="G41" s="23"/>
      <c r="H41" s="27"/>
      <c r="I41" s="2"/>
      <c r="J41" s="229"/>
      <c r="K41" s="229"/>
      <c r="L41" s="229"/>
      <c r="M41" s="229"/>
      <c r="N41" s="229"/>
      <c r="O41" s="26"/>
      <c r="P41" s="26"/>
    </row>
  </sheetData>
  <sheetProtection algorithmName="SHA-512" hashValue="WiUTT0SL2RIroandE2ZhDnFGKQlEa0AHI3bs3y+kSgrkw4Nl8MMrqT0ofc8y0i/YzyJAf/lazGq+cTIYBONPaA==" saltValue="Z7oUiBFsFO608LnDnNfvFQ==" spinCount="100000" sheet="1" objects="1" scenarios="1"/>
  <mergeCells count="89">
    <mergeCell ref="J41:L41"/>
    <mergeCell ref="M41:N41"/>
    <mergeCell ref="C31:D31"/>
    <mergeCell ref="C32:D32"/>
    <mergeCell ref="C33:D33"/>
    <mergeCell ref="J38:L38"/>
    <mergeCell ref="M38:N38"/>
    <mergeCell ref="J39:L39"/>
    <mergeCell ref="M39:N39"/>
    <mergeCell ref="J40:L40"/>
    <mergeCell ref="M40:N40"/>
    <mergeCell ref="K35:M35"/>
    <mergeCell ref="N35:O35"/>
    <mergeCell ref="E36:L36"/>
    <mergeCell ref="F37:G37"/>
    <mergeCell ref="J37:L37"/>
    <mergeCell ref="R35:W35"/>
    <mergeCell ref="S33:W34"/>
    <mergeCell ref="K34:M34"/>
    <mergeCell ref="N34:O34"/>
    <mergeCell ref="K31:M31"/>
    <mergeCell ref="N31:O31"/>
    <mergeCell ref="S31:W32"/>
    <mergeCell ref="K32:M32"/>
    <mergeCell ref="N32:O32"/>
    <mergeCell ref="R27:R34"/>
    <mergeCell ref="S27:W28"/>
    <mergeCell ref="K28:M28"/>
    <mergeCell ref="N28:O28"/>
    <mergeCell ref="K29:M29"/>
    <mergeCell ref="N29:O29"/>
    <mergeCell ref="S29:W30"/>
    <mergeCell ref="K30:M30"/>
    <mergeCell ref="N30:O30"/>
    <mergeCell ref="K33:M33"/>
    <mergeCell ref="H5:I5"/>
    <mergeCell ref="J5:K5"/>
    <mergeCell ref="L5:M5"/>
    <mergeCell ref="O5:P5"/>
    <mergeCell ref="M37:N37"/>
    <mergeCell ref="O37:P37"/>
    <mergeCell ref="P27:Q27"/>
    <mergeCell ref="I26:O26"/>
    <mergeCell ref="F27:G27"/>
    <mergeCell ref="H27:H35"/>
    <mergeCell ref="K27:M27"/>
    <mergeCell ref="N27:O27"/>
    <mergeCell ref="N33:O33"/>
    <mergeCell ref="C26:F26"/>
    <mergeCell ref="C27:D27"/>
    <mergeCell ref="C28:D28"/>
    <mergeCell ref="C29:D29"/>
    <mergeCell ref="C30:D30"/>
    <mergeCell ref="C34:D34"/>
    <mergeCell ref="C35:D35"/>
    <mergeCell ref="U4:V4"/>
    <mergeCell ref="W4:W5"/>
    <mergeCell ref="Y4:Y5"/>
    <mergeCell ref="Z4:Z5"/>
    <mergeCell ref="AA4:AA5"/>
    <mergeCell ref="U5:V5"/>
    <mergeCell ref="S4:T4"/>
    <mergeCell ref="Q5:R5"/>
    <mergeCell ref="S5:T5"/>
    <mergeCell ref="A4:A5"/>
    <mergeCell ref="B4:B5"/>
    <mergeCell ref="C4:C5"/>
    <mergeCell ref="E4:E5"/>
    <mergeCell ref="F4:G4"/>
    <mergeCell ref="H4:I4"/>
    <mergeCell ref="J4:K4"/>
    <mergeCell ref="L4:M4"/>
    <mergeCell ref="N4:N5"/>
    <mergeCell ref="O4:P4"/>
    <mergeCell ref="Q4:R4"/>
    <mergeCell ref="D4:D5"/>
    <mergeCell ref="F5:G5"/>
    <mergeCell ref="U3:V3"/>
    <mergeCell ref="A1:C1"/>
    <mergeCell ref="G1:L1"/>
    <mergeCell ref="M1:N1"/>
    <mergeCell ref="P1:T1"/>
    <mergeCell ref="V1:W1"/>
    <mergeCell ref="A2:W2"/>
    <mergeCell ref="A3:B3"/>
    <mergeCell ref="G3:H3"/>
    <mergeCell ref="J3:K3"/>
    <mergeCell ref="N3:O3"/>
    <mergeCell ref="Q3:R3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4" orientation="landscape" horizontalDpi="300" verticalDpi="300" copies="2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EC0412-9FFC-4E59-AD4E-D7C443F01F80}">
  <sheetPr codeName="Sheet6">
    <pageSetUpPr fitToPage="1"/>
  </sheetPr>
  <dimension ref="A1:BI40"/>
  <sheetViews>
    <sheetView zoomScale="90" zoomScaleNormal="90" workbookViewId="0">
      <selection activeCell="C18" sqref="C18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>
        <f>'Club and ADMIN lookup'!$H$1</f>
        <v>1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0.57291666666666663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220" t="s">
        <v>88</v>
      </c>
      <c r="M3" s="220"/>
      <c r="N3" s="220"/>
      <c r="O3" s="221"/>
      <c r="P3" s="176" t="s">
        <v>108</v>
      </c>
      <c r="Q3" s="177"/>
      <c r="R3" s="177"/>
      <c r="S3" s="177"/>
      <c r="T3" s="222">
        <f>VLOOKUP(L3,'Club and ADMIN lookup'!$G$13:$H$19,2,FALSE)</f>
        <v>1.4</v>
      </c>
      <c r="U3" s="222"/>
      <c r="V3" s="222"/>
      <c r="W3" s="223"/>
      <c r="X3" s="33"/>
      <c r="Y3" s="33"/>
      <c r="Z3" s="33"/>
      <c r="AA3" s="33"/>
      <c r="AB3" s="33"/>
      <c r="AC3" s="176" t="s">
        <v>109</v>
      </c>
      <c r="AD3" s="177"/>
      <c r="AE3" s="177"/>
      <c r="AF3" s="177"/>
      <c r="AG3" s="177" t="s">
        <v>110</v>
      </c>
      <c r="AH3" s="177"/>
      <c r="AI3" s="222">
        <f>IF(BH3="MW","mixed",IF(BH3="M",VLOOKUP(BI3,'League and Div records'!A32:W52,BG3,FALSE),IF(BH3="W",VLOOKUP(BI3,'League and Div records'!A5:W26,BG3,FALSE),"err")))</f>
        <v>2.23</v>
      </c>
      <c r="AJ3" s="222"/>
      <c r="AK3" s="222"/>
      <c r="AL3" s="223"/>
      <c r="AM3" s="176" t="s">
        <v>111</v>
      </c>
      <c r="AN3" s="177"/>
      <c r="AO3" s="177"/>
      <c r="AP3" s="222">
        <f>IF(BH3="MW","mixed",IF(BH3="M",VLOOKUP(BI3,'League and Div records'!A32:W52,4,FALSE),IF(BH3="W",VLOOKUP(BI3,'League and Div records'!A5:W26,4,FALSE),"err")))</f>
        <v>2.23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52" t="str">
        <f>HLOOKUP(L3,'Club and ADMIN lookup'!$C$43:$R$44,2,FALSE)</f>
        <v>HJ</v>
      </c>
      <c r="BG3" s="13">
        <f>VLOOKUP(Y1,'Club and ADMIN lookup'!T1:X5,5,FALSE)</f>
        <v>10</v>
      </c>
      <c r="BH3" s="13" t="str">
        <f>VLOOKUP(L3,'Club and ADMIN lookup'!$S$14:$U$30,2,FALSE)</f>
        <v>M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05" t="s">
        <v>48</v>
      </c>
      <c r="H4" s="206"/>
      <c r="I4" s="207"/>
      <c r="J4" s="205" t="s">
        <v>48</v>
      </c>
      <c r="K4" s="206"/>
      <c r="L4" s="207"/>
      <c r="M4" s="205" t="s">
        <v>48</v>
      </c>
      <c r="N4" s="206"/>
      <c r="O4" s="207"/>
      <c r="P4" s="205" t="s">
        <v>48</v>
      </c>
      <c r="Q4" s="206"/>
      <c r="R4" s="207"/>
      <c r="S4" s="205" t="s">
        <v>48</v>
      </c>
      <c r="T4" s="206"/>
      <c r="U4" s="207"/>
      <c r="V4" s="205" t="s">
        <v>48</v>
      </c>
      <c r="W4" s="206"/>
      <c r="X4" s="207"/>
      <c r="Y4" s="205" t="s">
        <v>48</v>
      </c>
      <c r="Z4" s="206"/>
      <c r="AA4" s="207"/>
      <c r="AB4" s="205" t="s">
        <v>48</v>
      </c>
      <c r="AC4" s="206"/>
      <c r="AD4" s="207"/>
      <c r="AE4" s="205" t="s">
        <v>48</v>
      </c>
      <c r="AF4" s="206"/>
      <c r="AG4" s="207"/>
      <c r="AH4" s="205" t="s">
        <v>48</v>
      </c>
      <c r="AI4" s="206"/>
      <c r="AJ4" s="207"/>
      <c r="AK4" s="205" t="s">
        <v>48</v>
      </c>
      <c r="AL4" s="206"/>
      <c r="AM4" s="207"/>
      <c r="AN4" s="205" t="s">
        <v>48</v>
      </c>
      <c r="AO4" s="206"/>
      <c r="AP4" s="207"/>
      <c r="AQ4" s="205" t="s">
        <v>48</v>
      </c>
      <c r="AR4" s="206"/>
      <c r="AS4" s="207"/>
      <c r="AT4" s="205" t="s">
        <v>48</v>
      </c>
      <c r="AU4" s="206"/>
      <c r="AV4" s="20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182"/>
      <c r="F5" s="183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182"/>
      <c r="F6" s="183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182"/>
      <c r="F7" s="183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182"/>
      <c r="F8" s="183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182"/>
      <c r="F9" s="183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182"/>
      <c r="F10" s="183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182"/>
      <c r="F11" s="183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182"/>
      <c r="F12" s="183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182"/>
      <c r="F13" s="183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182"/>
      <c r="F14" s="183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182"/>
      <c r="F15" s="183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182"/>
      <c r="F16" s="183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182"/>
      <c r="F17" s="183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182"/>
      <c r="F18" s="183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182"/>
      <c r="F19" s="183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182"/>
      <c r="F20" s="183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182"/>
      <c r="F21" s="183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182"/>
      <c r="F22" s="183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182"/>
      <c r="F23" s="183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182"/>
      <c r="F24" s="183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187" t="s">
        <v>63</v>
      </c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aKLBtpfiO4IhSxjzfjmUZ8MtY4pUPvbpu0PevoRlaD0Ky68GDv6w94Lb8ob+ZERZQSkL/PpgHvxVp02zAPLypA==" saltValue="UrjNkA7XtrLo1+Sv1MGlTw==" spinCount="100000" sheet="1" objects="1" scenarios="1"/>
  <mergeCells count="169"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7AD8A-1332-4064-BE9F-BE8BDD2E2127}">
  <sheetPr codeName="Sheet7">
    <pageSetUpPr fitToPage="1"/>
  </sheetPr>
  <dimension ref="A1:BF40"/>
  <sheetViews>
    <sheetView zoomScale="90" zoomScaleNormal="90" workbookViewId="0">
      <selection activeCell="H5" sqref="H5:AW24"/>
    </sheetView>
  </sheetViews>
  <sheetFormatPr defaultColWidth="9" defaultRowHeight="13.2"/>
  <cols>
    <col min="1" max="2" width="5.33203125" style="13" customWidth="1"/>
    <col min="3" max="3" width="23.33203125" style="13" customWidth="1"/>
    <col min="4" max="4" width="10.44140625" style="13" customWidth="1"/>
    <col min="5" max="5" width="17.109375" style="13" customWidth="1"/>
    <col min="6" max="7" width="2.77734375" style="13" customWidth="1"/>
    <col min="8" max="49" width="2.109375" style="13" customWidth="1"/>
    <col min="50" max="50" width="8.6640625" style="13" customWidth="1"/>
    <col min="51" max="51" width="2.33203125" style="13" customWidth="1"/>
    <col min="52" max="52" width="3.5546875" style="13" customWidth="1"/>
    <col min="53" max="53" width="5.33203125" style="13" customWidth="1"/>
    <col min="54" max="54" width="6.77734375" style="13" customWidth="1"/>
    <col min="55" max="55" width="9" style="13"/>
    <col min="56" max="58" width="0" style="13" hidden="1" customWidth="1"/>
    <col min="59" max="16384" width="9" style="13"/>
  </cols>
  <sheetData>
    <row r="1" spans="1:58" ht="17.25" customHeight="1">
      <c r="A1" s="181" t="s">
        <v>182</v>
      </c>
      <c r="B1" s="181"/>
      <c r="C1" s="225"/>
      <c r="D1" s="48"/>
      <c r="E1" s="34" t="s">
        <v>0</v>
      </c>
      <c r="F1" s="191"/>
      <c r="G1" s="191"/>
      <c r="H1" s="192"/>
      <c r="I1" s="176" t="s">
        <v>105</v>
      </c>
      <c r="J1" s="177"/>
      <c r="K1" s="177"/>
      <c r="L1" s="177"/>
      <c r="M1" s="177"/>
      <c r="N1" s="177"/>
      <c r="O1" s="177" t="str">
        <f>CONCATENATE("Match ",'Club and ADMIN lookup'!$H$2,"   MCAA LGE.      DIV")</f>
        <v>Match 1   MCAA LGE.      DIV</v>
      </c>
      <c r="P1" s="177"/>
      <c r="Q1" s="177"/>
      <c r="R1" s="177"/>
      <c r="S1" s="177"/>
      <c r="T1" s="177"/>
      <c r="U1" s="177"/>
      <c r="V1" s="177"/>
      <c r="W1" s="177"/>
      <c r="X1" s="177"/>
      <c r="Y1" s="177"/>
      <c r="Z1" s="177">
        <f>'Club and ADMIN lookup'!$H$1</f>
        <v>1</v>
      </c>
      <c r="AA1" s="177"/>
      <c r="AB1" s="177"/>
      <c r="AC1" s="177"/>
      <c r="AD1" s="177"/>
      <c r="AE1" s="177"/>
      <c r="AF1" s="193"/>
      <c r="AG1" s="176" t="s">
        <v>54</v>
      </c>
      <c r="AH1" s="177"/>
      <c r="AI1" s="177"/>
      <c r="AJ1" s="177" t="str">
        <f>'Club and ADMIN lookup'!$J$1</f>
        <v>Burton</v>
      </c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77"/>
      <c r="AX1" s="193"/>
      <c r="AY1" s="176" t="s">
        <v>55</v>
      </c>
      <c r="AZ1" s="177"/>
      <c r="BA1" s="194">
        <f>'Club and ADMIN lookup'!$J$2</f>
        <v>46158</v>
      </c>
      <c r="BB1" s="193"/>
    </row>
    <row r="2" spans="1:58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  <c r="BB2" s="224"/>
    </row>
    <row r="3" spans="1:58" ht="15" customHeight="1">
      <c r="A3" s="176" t="s">
        <v>107</v>
      </c>
      <c r="B3" s="177"/>
      <c r="C3" s="39">
        <f>VLOOKUP(M3,'Club and ADMIN lookup'!$D$2:$F$18,VLOOKUP('Club and ADMIN lookup'!$H$1,'Club and ADMIN lookup'!$G$5:$H$9,2,FALSE),FALSE)</f>
        <v>0.57291666666666663</v>
      </c>
      <c r="D3" s="53"/>
      <c r="E3" s="34" t="s">
        <v>106</v>
      </c>
      <c r="F3" s="177"/>
      <c r="G3" s="177"/>
      <c r="H3" s="177"/>
      <c r="I3" s="193"/>
      <c r="J3" s="176" t="s">
        <v>56</v>
      </c>
      <c r="K3" s="177"/>
      <c r="L3" s="177"/>
      <c r="M3" s="220" t="s">
        <v>88</v>
      </c>
      <c r="N3" s="220"/>
      <c r="O3" s="220"/>
      <c r="P3" s="221"/>
      <c r="Q3" s="176" t="s">
        <v>108</v>
      </c>
      <c r="R3" s="177"/>
      <c r="S3" s="177"/>
      <c r="T3" s="177"/>
      <c r="U3" s="222" t="s">
        <v>202</v>
      </c>
      <c r="V3" s="222"/>
      <c r="W3" s="222"/>
      <c r="X3" s="223"/>
      <c r="Y3" s="33"/>
      <c r="Z3" s="33"/>
      <c r="AA3" s="33"/>
      <c r="AB3" s="33"/>
      <c r="AC3" s="33"/>
      <c r="AD3" s="176" t="s">
        <v>109</v>
      </c>
      <c r="AE3" s="177"/>
      <c r="AF3" s="177"/>
      <c r="AG3" s="177"/>
      <c r="AH3" s="177" t="s">
        <v>110</v>
      </c>
      <c r="AI3" s="177"/>
      <c r="AJ3" s="177"/>
      <c r="AK3" s="177"/>
      <c r="AL3" s="177"/>
      <c r="AM3" s="193"/>
      <c r="AN3" s="176" t="s">
        <v>111</v>
      </c>
      <c r="AO3" s="177"/>
      <c r="AP3" s="177"/>
      <c r="AQ3" s="177"/>
      <c r="AR3" s="177"/>
      <c r="AS3" s="177"/>
      <c r="AT3" s="177"/>
      <c r="AU3" s="177"/>
      <c r="AV3" s="177"/>
      <c r="AW3" s="193"/>
      <c r="AX3" s="33"/>
      <c r="AY3" s="176" t="s">
        <v>173</v>
      </c>
      <c r="AZ3" s="177"/>
      <c r="BA3" s="177"/>
      <c r="BB3" s="52" t="str">
        <f>HLOOKUP(M3,'Club and ADMIN lookup'!$C$43:$R$44,2,FALSE)</f>
        <v>HJ</v>
      </c>
      <c r="BE3" s="54" t="s">
        <v>196</v>
      </c>
    </row>
    <row r="4" spans="1:58" ht="42.75" customHeight="1" thickBot="1">
      <c r="A4" s="35" t="s">
        <v>1</v>
      </c>
      <c r="B4" s="35" t="s">
        <v>62</v>
      </c>
      <c r="C4" s="36" t="s">
        <v>52</v>
      </c>
      <c r="D4" s="36" t="s">
        <v>195</v>
      </c>
      <c r="E4" s="29" t="s">
        <v>51</v>
      </c>
      <c r="F4" s="30" t="s">
        <v>50</v>
      </c>
      <c r="G4" s="31" t="s">
        <v>49</v>
      </c>
      <c r="H4" s="205" t="s">
        <v>48</v>
      </c>
      <c r="I4" s="206"/>
      <c r="J4" s="207"/>
      <c r="K4" s="205" t="s">
        <v>48</v>
      </c>
      <c r="L4" s="206"/>
      <c r="M4" s="207"/>
      <c r="N4" s="205" t="s">
        <v>48</v>
      </c>
      <c r="O4" s="206"/>
      <c r="P4" s="207"/>
      <c r="Q4" s="205" t="s">
        <v>48</v>
      </c>
      <c r="R4" s="206"/>
      <c r="S4" s="207"/>
      <c r="T4" s="205" t="s">
        <v>48</v>
      </c>
      <c r="U4" s="206"/>
      <c r="V4" s="207"/>
      <c r="W4" s="205" t="s">
        <v>48</v>
      </c>
      <c r="X4" s="206"/>
      <c r="Y4" s="207"/>
      <c r="Z4" s="205" t="s">
        <v>48</v>
      </c>
      <c r="AA4" s="206"/>
      <c r="AB4" s="207"/>
      <c r="AC4" s="205" t="s">
        <v>48</v>
      </c>
      <c r="AD4" s="206"/>
      <c r="AE4" s="207"/>
      <c r="AF4" s="205" t="s">
        <v>48</v>
      </c>
      <c r="AG4" s="206"/>
      <c r="AH4" s="207"/>
      <c r="AI4" s="205" t="s">
        <v>48</v>
      </c>
      <c r="AJ4" s="206"/>
      <c r="AK4" s="207"/>
      <c r="AL4" s="205" t="s">
        <v>48</v>
      </c>
      <c r="AM4" s="206"/>
      <c r="AN4" s="207"/>
      <c r="AO4" s="205" t="s">
        <v>48</v>
      </c>
      <c r="AP4" s="206"/>
      <c r="AQ4" s="207"/>
      <c r="AR4" s="205" t="s">
        <v>48</v>
      </c>
      <c r="AS4" s="206"/>
      <c r="AT4" s="207"/>
      <c r="AU4" s="205" t="s">
        <v>48</v>
      </c>
      <c r="AV4" s="206"/>
      <c r="AW4" s="207"/>
      <c r="AX4" s="37" t="s">
        <v>53</v>
      </c>
      <c r="AY4" s="30" t="s">
        <v>47</v>
      </c>
      <c r="AZ4" s="31" t="s">
        <v>46</v>
      </c>
      <c r="BA4" s="35" t="s">
        <v>45</v>
      </c>
      <c r="BB4" s="35" t="s">
        <v>44</v>
      </c>
      <c r="BD4" s="38" t="s">
        <v>177</v>
      </c>
      <c r="BE4" s="38" t="s">
        <v>178</v>
      </c>
      <c r="BF4" s="38" t="s">
        <v>180</v>
      </c>
    </row>
    <row r="5" spans="1:58" ht="17.25" customHeight="1">
      <c r="A5" s="22">
        <v>1</v>
      </c>
      <c r="B5" s="21"/>
      <c r="C5" s="19"/>
      <c r="D5" s="19"/>
      <c r="E5" s="21"/>
      <c r="F5" s="182"/>
      <c r="G5" s="183"/>
      <c r="H5" s="163"/>
      <c r="I5" s="164"/>
      <c r="J5" s="165"/>
      <c r="K5" s="163"/>
      <c r="L5" s="164"/>
      <c r="M5" s="165"/>
      <c r="N5" s="163"/>
      <c r="O5" s="164"/>
      <c r="P5" s="165"/>
      <c r="Q5" s="163"/>
      <c r="R5" s="164"/>
      <c r="S5" s="165"/>
      <c r="T5" s="163"/>
      <c r="U5" s="164"/>
      <c r="V5" s="165"/>
      <c r="W5" s="163"/>
      <c r="X5" s="164"/>
      <c r="Y5" s="165"/>
      <c r="Z5" s="163"/>
      <c r="AA5" s="164"/>
      <c r="AB5" s="165"/>
      <c r="AC5" s="163"/>
      <c r="AD5" s="164"/>
      <c r="AE5" s="165"/>
      <c r="AF5" s="163"/>
      <c r="AG5" s="164"/>
      <c r="AH5" s="165"/>
      <c r="AI5" s="163"/>
      <c r="AJ5" s="164"/>
      <c r="AK5" s="165"/>
      <c r="AL5" s="163"/>
      <c r="AM5" s="164"/>
      <c r="AN5" s="165"/>
      <c r="AO5" s="163"/>
      <c r="AP5" s="164"/>
      <c r="AQ5" s="165"/>
      <c r="AR5" s="163"/>
      <c r="AS5" s="164"/>
      <c r="AT5" s="165"/>
      <c r="AU5" s="163"/>
      <c r="AV5" s="164"/>
      <c r="AW5" s="165"/>
      <c r="AX5" s="171" t="s">
        <v>43</v>
      </c>
      <c r="AY5" s="182"/>
      <c r="AZ5" s="208"/>
      <c r="BA5" s="19"/>
      <c r="BB5" s="19"/>
      <c r="BD5" s="13">
        <f>VLOOKUP('Club and ADMIN lookup'!$J$3,'Club and ADMIN lookup'!$U$7:$V$10,2,FALSE)</f>
        <v>4</v>
      </c>
      <c r="BE5" s="13">
        <f>VLOOKUP($A5,'Club and ADMIN lookup'!$I$7:$Q$26,$BD5,FALSE)</f>
        <v>46</v>
      </c>
      <c r="BF5" s="13">
        <f>VLOOKUP($A5,'Club and ADMIN lookup'!$I$7:$Q$26,$BD5+1,FALSE)</f>
        <v>1</v>
      </c>
    </row>
    <row r="6" spans="1:58" ht="17.25" customHeight="1">
      <c r="A6" s="22">
        <v>2</v>
      </c>
      <c r="B6" s="21"/>
      <c r="C6" s="19"/>
      <c r="D6" s="19"/>
      <c r="E6" s="21"/>
      <c r="F6" s="182"/>
      <c r="G6" s="183"/>
      <c r="H6" s="166"/>
      <c r="I6" s="19"/>
      <c r="J6" s="167"/>
      <c r="K6" s="166"/>
      <c r="L6" s="19"/>
      <c r="M6" s="167"/>
      <c r="N6" s="166"/>
      <c r="O6" s="19"/>
      <c r="P6" s="167"/>
      <c r="Q6" s="166"/>
      <c r="R6" s="19"/>
      <c r="S6" s="167"/>
      <c r="T6" s="166"/>
      <c r="U6" s="19"/>
      <c r="V6" s="167"/>
      <c r="W6" s="166"/>
      <c r="X6" s="19"/>
      <c r="Y6" s="167"/>
      <c r="Z6" s="166"/>
      <c r="AA6" s="19"/>
      <c r="AB6" s="167"/>
      <c r="AC6" s="166"/>
      <c r="AD6" s="19"/>
      <c r="AE6" s="167"/>
      <c r="AF6" s="166"/>
      <c r="AG6" s="19"/>
      <c r="AH6" s="167"/>
      <c r="AI6" s="166"/>
      <c r="AJ6" s="19"/>
      <c r="AK6" s="167"/>
      <c r="AL6" s="166"/>
      <c r="AM6" s="19"/>
      <c r="AN6" s="167"/>
      <c r="AO6" s="166"/>
      <c r="AP6" s="19"/>
      <c r="AQ6" s="167"/>
      <c r="AR6" s="166"/>
      <c r="AS6" s="19"/>
      <c r="AT6" s="167"/>
      <c r="AU6" s="166"/>
      <c r="AV6" s="19"/>
      <c r="AW6" s="167"/>
      <c r="AX6" s="171" t="s">
        <v>43</v>
      </c>
      <c r="AY6" s="182"/>
      <c r="AZ6" s="208"/>
      <c r="BA6" s="19"/>
      <c r="BB6" s="19"/>
      <c r="BD6" s="13">
        <f>VLOOKUP('Club and ADMIN lookup'!$J$3,'Club and ADMIN lookup'!$U$7:$V$10,2,FALSE)</f>
        <v>4</v>
      </c>
      <c r="BE6" s="13">
        <f>VLOOKUP($A6,'Club and ADMIN lookup'!$I$7:$Q$26,$BD6,FALSE)</f>
        <v>47</v>
      </c>
      <c r="BF6" s="13">
        <f>VLOOKUP($A6,'Club and ADMIN lookup'!$I$7:$Q$26,$BD6+1,FALSE)</f>
        <v>1</v>
      </c>
    </row>
    <row r="7" spans="1:58" ht="17.25" customHeight="1">
      <c r="A7" s="22">
        <v>3</v>
      </c>
      <c r="B7" s="21"/>
      <c r="C7" s="19"/>
      <c r="D7" s="19"/>
      <c r="E7" s="21"/>
      <c r="F7" s="182"/>
      <c r="G7" s="183"/>
      <c r="H7" s="166"/>
      <c r="I7" s="19"/>
      <c r="J7" s="167"/>
      <c r="K7" s="166"/>
      <c r="L7" s="19"/>
      <c r="M7" s="167"/>
      <c r="N7" s="166"/>
      <c r="O7" s="19"/>
      <c r="P7" s="167"/>
      <c r="Q7" s="166"/>
      <c r="R7" s="19"/>
      <c r="S7" s="167"/>
      <c r="T7" s="166"/>
      <c r="U7" s="19"/>
      <c r="V7" s="167"/>
      <c r="W7" s="166"/>
      <c r="X7" s="19"/>
      <c r="Y7" s="167"/>
      <c r="Z7" s="166"/>
      <c r="AA7" s="19"/>
      <c r="AB7" s="167"/>
      <c r="AC7" s="166"/>
      <c r="AD7" s="19"/>
      <c r="AE7" s="167"/>
      <c r="AF7" s="166"/>
      <c r="AG7" s="19"/>
      <c r="AH7" s="167"/>
      <c r="AI7" s="166"/>
      <c r="AJ7" s="19"/>
      <c r="AK7" s="167"/>
      <c r="AL7" s="166"/>
      <c r="AM7" s="19"/>
      <c r="AN7" s="167"/>
      <c r="AO7" s="166"/>
      <c r="AP7" s="19"/>
      <c r="AQ7" s="167"/>
      <c r="AR7" s="166"/>
      <c r="AS7" s="19"/>
      <c r="AT7" s="167"/>
      <c r="AU7" s="166"/>
      <c r="AV7" s="19"/>
      <c r="AW7" s="167"/>
      <c r="AX7" s="171" t="s">
        <v>43</v>
      </c>
      <c r="AY7" s="182"/>
      <c r="AZ7" s="208"/>
      <c r="BA7" s="19"/>
      <c r="BB7" s="19"/>
      <c r="BD7" s="13">
        <f>VLOOKUP('Club and ADMIN lookup'!$J$3,'Club and ADMIN lookup'!$U$7:$V$10,2,FALSE)</f>
        <v>4</v>
      </c>
      <c r="BE7" s="13">
        <f>VLOOKUP($A7,'Club and ADMIN lookup'!$I$7:$Q$26,$BD7,FALSE)</f>
        <v>48</v>
      </c>
      <c r="BF7" s="13">
        <f>VLOOKUP($A7,'Club and ADMIN lookup'!$I$7:$Q$26,$BD7+1,FALSE)</f>
        <v>1</v>
      </c>
    </row>
    <row r="8" spans="1:58" ht="17.25" customHeight="1">
      <c r="A8" s="22">
        <v>4</v>
      </c>
      <c r="B8" s="21"/>
      <c r="C8" s="19"/>
      <c r="D8" s="19"/>
      <c r="E8" s="21"/>
      <c r="F8" s="182"/>
      <c r="G8" s="183"/>
      <c r="H8" s="166"/>
      <c r="I8" s="19"/>
      <c r="J8" s="167"/>
      <c r="K8" s="166"/>
      <c r="L8" s="19"/>
      <c r="M8" s="167"/>
      <c r="N8" s="166"/>
      <c r="O8" s="19"/>
      <c r="P8" s="167"/>
      <c r="Q8" s="166"/>
      <c r="R8" s="19"/>
      <c r="S8" s="167"/>
      <c r="T8" s="166"/>
      <c r="U8" s="19"/>
      <c r="V8" s="167"/>
      <c r="W8" s="166"/>
      <c r="X8" s="19"/>
      <c r="Y8" s="167"/>
      <c r="Z8" s="166"/>
      <c r="AA8" s="19"/>
      <c r="AB8" s="167"/>
      <c r="AC8" s="166"/>
      <c r="AD8" s="19"/>
      <c r="AE8" s="167"/>
      <c r="AF8" s="166"/>
      <c r="AG8" s="19"/>
      <c r="AH8" s="167"/>
      <c r="AI8" s="166"/>
      <c r="AJ8" s="19"/>
      <c r="AK8" s="167"/>
      <c r="AL8" s="166"/>
      <c r="AM8" s="19"/>
      <c r="AN8" s="167"/>
      <c r="AO8" s="166"/>
      <c r="AP8" s="19"/>
      <c r="AQ8" s="167"/>
      <c r="AR8" s="166"/>
      <c r="AS8" s="19"/>
      <c r="AT8" s="167"/>
      <c r="AU8" s="166"/>
      <c r="AV8" s="19"/>
      <c r="AW8" s="167"/>
      <c r="AX8" s="171" t="s">
        <v>43</v>
      </c>
      <c r="AY8" s="182"/>
      <c r="AZ8" s="208"/>
      <c r="BA8" s="19"/>
      <c r="BB8" s="19"/>
      <c r="BD8" s="13">
        <f>VLOOKUP('Club and ADMIN lookup'!$J$3,'Club and ADMIN lookup'!$U$7:$V$10,2,FALSE)</f>
        <v>4</v>
      </c>
      <c r="BE8" s="13">
        <f>VLOOKUP($A8,'Club and ADMIN lookup'!$I$7:$Q$26,$BD8,FALSE)</f>
        <v>49</v>
      </c>
      <c r="BF8" s="13">
        <f>VLOOKUP($A8,'Club and ADMIN lookup'!$I$7:$Q$26,$BD8+1,FALSE)</f>
        <v>1</v>
      </c>
    </row>
    <row r="9" spans="1:58" ht="17.25" customHeight="1">
      <c r="A9" s="22">
        <v>5</v>
      </c>
      <c r="B9" s="21"/>
      <c r="C9" s="19"/>
      <c r="D9" s="19"/>
      <c r="E9" s="21"/>
      <c r="F9" s="182"/>
      <c r="G9" s="183"/>
      <c r="H9" s="166"/>
      <c r="I9" s="19"/>
      <c r="J9" s="167"/>
      <c r="K9" s="166"/>
      <c r="L9" s="19"/>
      <c r="M9" s="167"/>
      <c r="N9" s="166"/>
      <c r="O9" s="19"/>
      <c r="P9" s="167"/>
      <c r="Q9" s="166"/>
      <c r="R9" s="19"/>
      <c r="S9" s="167"/>
      <c r="T9" s="166"/>
      <c r="U9" s="19"/>
      <c r="V9" s="167"/>
      <c r="W9" s="166"/>
      <c r="X9" s="19"/>
      <c r="Y9" s="167"/>
      <c r="Z9" s="166"/>
      <c r="AA9" s="19"/>
      <c r="AB9" s="167"/>
      <c r="AC9" s="166"/>
      <c r="AD9" s="19"/>
      <c r="AE9" s="167"/>
      <c r="AF9" s="166"/>
      <c r="AG9" s="19"/>
      <c r="AH9" s="167"/>
      <c r="AI9" s="166"/>
      <c r="AJ9" s="19"/>
      <c r="AK9" s="167"/>
      <c r="AL9" s="166"/>
      <c r="AM9" s="19"/>
      <c r="AN9" s="167"/>
      <c r="AO9" s="166"/>
      <c r="AP9" s="19"/>
      <c r="AQ9" s="167"/>
      <c r="AR9" s="166"/>
      <c r="AS9" s="19"/>
      <c r="AT9" s="167"/>
      <c r="AU9" s="166"/>
      <c r="AV9" s="19"/>
      <c r="AW9" s="167"/>
      <c r="AX9" s="171" t="s">
        <v>43</v>
      </c>
      <c r="AY9" s="182"/>
      <c r="AZ9" s="208"/>
      <c r="BA9" s="19"/>
      <c r="BB9" s="19"/>
      <c r="BD9" s="13">
        <f>VLOOKUP('Club and ADMIN lookup'!$J$3,'Club and ADMIN lookup'!$U$7:$V$10,2,FALSE)</f>
        <v>4</v>
      </c>
      <c r="BE9" s="13">
        <f>VLOOKUP($A9,'Club and ADMIN lookup'!$I$7:$Q$26,$BD9,FALSE)</f>
        <v>50</v>
      </c>
      <c r="BF9" s="13">
        <f>VLOOKUP($A9,'Club and ADMIN lookup'!$I$7:$Q$26,$BD9+1,FALSE)</f>
        <v>1</v>
      </c>
    </row>
    <row r="10" spans="1:58" ht="17.25" customHeight="1">
      <c r="A10" s="22">
        <v>6</v>
      </c>
      <c r="B10" s="21"/>
      <c r="C10" s="19"/>
      <c r="D10" s="19"/>
      <c r="E10" s="21"/>
      <c r="F10" s="182"/>
      <c r="G10" s="183"/>
      <c r="H10" s="166"/>
      <c r="I10" s="19"/>
      <c r="J10" s="167"/>
      <c r="K10" s="166"/>
      <c r="L10" s="19"/>
      <c r="M10" s="167"/>
      <c r="N10" s="166"/>
      <c r="O10" s="19"/>
      <c r="P10" s="167"/>
      <c r="Q10" s="166"/>
      <c r="R10" s="19"/>
      <c r="S10" s="167"/>
      <c r="T10" s="166"/>
      <c r="U10" s="19"/>
      <c r="V10" s="167"/>
      <c r="W10" s="166"/>
      <c r="X10" s="19"/>
      <c r="Y10" s="167"/>
      <c r="Z10" s="166"/>
      <c r="AA10" s="19"/>
      <c r="AB10" s="167"/>
      <c r="AC10" s="166"/>
      <c r="AD10" s="19"/>
      <c r="AE10" s="167"/>
      <c r="AF10" s="166"/>
      <c r="AG10" s="19"/>
      <c r="AH10" s="167"/>
      <c r="AI10" s="166"/>
      <c r="AJ10" s="19"/>
      <c r="AK10" s="167"/>
      <c r="AL10" s="166"/>
      <c r="AM10" s="19"/>
      <c r="AN10" s="167"/>
      <c r="AO10" s="166"/>
      <c r="AP10" s="19"/>
      <c r="AQ10" s="167"/>
      <c r="AR10" s="166"/>
      <c r="AS10" s="19"/>
      <c r="AT10" s="167"/>
      <c r="AU10" s="166"/>
      <c r="AV10" s="19"/>
      <c r="AW10" s="167"/>
      <c r="AX10" s="171" t="s">
        <v>43</v>
      </c>
      <c r="AY10" s="182"/>
      <c r="AZ10" s="208"/>
      <c r="BA10" s="19"/>
      <c r="BB10" s="19"/>
      <c r="BD10" s="13">
        <f>VLOOKUP('Club and ADMIN lookup'!$J$3,'Club and ADMIN lookup'!$U$7:$V$10,2,FALSE)</f>
        <v>4</v>
      </c>
      <c r="BE10" s="13">
        <f>VLOOKUP($A10,'Club and ADMIN lookup'!$I$7:$Q$26,$BD10,FALSE)</f>
        <v>51</v>
      </c>
      <c r="BF10" s="13">
        <f>VLOOKUP($A10,'Club and ADMIN lookup'!$I$7:$Q$26,$BD10+1,FALSE)</f>
        <v>1</v>
      </c>
    </row>
    <row r="11" spans="1:58" ht="17.25" customHeight="1">
      <c r="A11" s="22">
        <v>7</v>
      </c>
      <c r="B11" s="21"/>
      <c r="C11" s="19"/>
      <c r="D11" s="19"/>
      <c r="E11" s="21"/>
      <c r="F11" s="182"/>
      <c r="G11" s="183"/>
      <c r="H11" s="166"/>
      <c r="I11" s="19"/>
      <c r="J11" s="167"/>
      <c r="K11" s="166"/>
      <c r="L11" s="19"/>
      <c r="M11" s="167"/>
      <c r="N11" s="166"/>
      <c r="O11" s="19"/>
      <c r="P11" s="167"/>
      <c r="Q11" s="166"/>
      <c r="R11" s="19"/>
      <c r="S11" s="167"/>
      <c r="T11" s="166"/>
      <c r="U11" s="19"/>
      <c r="V11" s="167"/>
      <c r="W11" s="166"/>
      <c r="X11" s="19"/>
      <c r="Y11" s="167"/>
      <c r="Z11" s="166"/>
      <c r="AA11" s="19"/>
      <c r="AB11" s="167"/>
      <c r="AC11" s="166"/>
      <c r="AD11" s="19"/>
      <c r="AE11" s="167"/>
      <c r="AF11" s="166"/>
      <c r="AG11" s="19"/>
      <c r="AH11" s="167"/>
      <c r="AI11" s="166"/>
      <c r="AJ11" s="19"/>
      <c r="AK11" s="167"/>
      <c r="AL11" s="166"/>
      <c r="AM11" s="19"/>
      <c r="AN11" s="167"/>
      <c r="AO11" s="166"/>
      <c r="AP11" s="19"/>
      <c r="AQ11" s="167"/>
      <c r="AR11" s="166"/>
      <c r="AS11" s="19"/>
      <c r="AT11" s="167"/>
      <c r="AU11" s="166"/>
      <c r="AV11" s="19"/>
      <c r="AW11" s="167"/>
      <c r="AX11" s="171" t="s">
        <v>43</v>
      </c>
      <c r="AY11" s="182"/>
      <c r="AZ11" s="208"/>
      <c r="BA11" s="19"/>
      <c r="BB11" s="19"/>
      <c r="BD11" s="13">
        <f>VLOOKUP('Club and ADMIN lookup'!$J$3,'Club and ADMIN lookup'!$U$7:$V$10,2,FALSE)</f>
        <v>4</v>
      </c>
      <c r="BE11" s="13">
        <f>VLOOKUP($A11,'Club and ADMIN lookup'!$I$7:$Q$26,$BD11,FALSE)</f>
        <v>46</v>
      </c>
      <c r="BF11" s="13">
        <f>VLOOKUP($A11,'Club and ADMIN lookup'!$I$7:$Q$26,$BD11+1,FALSE)</f>
        <v>11</v>
      </c>
    </row>
    <row r="12" spans="1:58" ht="17.25" customHeight="1">
      <c r="A12" s="22">
        <v>8</v>
      </c>
      <c r="B12" s="21"/>
      <c r="C12" s="19"/>
      <c r="D12" s="19"/>
      <c r="E12" s="21"/>
      <c r="F12" s="182"/>
      <c r="G12" s="183"/>
      <c r="H12" s="166"/>
      <c r="I12" s="19"/>
      <c r="J12" s="167"/>
      <c r="K12" s="166"/>
      <c r="L12" s="19"/>
      <c r="M12" s="167"/>
      <c r="N12" s="166"/>
      <c r="O12" s="19"/>
      <c r="P12" s="167"/>
      <c r="Q12" s="166"/>
      <c r="R12" s="19"/>
      <c r="S12" s="167"/>
      <c r="T12" s="166"/>
      <c r="U12" s="19"/>
      <c r="V12" s="167"/>
      <c r="W12" s="166"/>
      <c r="X12" s="19"/>
      <c r="Y12" s="167"/>
      <c r="Z12" s="166"/>
      <c r="AA12" s="19"/>
      <c r="AB12" s="167"/>
      <c r="AC12" s="166"/>
      <c r="AD12" s="19"/>
      <c r="AE12" s="167"/>
      <c r="AF12" s="166"/>
      <c r="AG12" s="19"/>
      <c r="AH12" s="167"/>
      <c r="AI12" s="166"/>
      <c r="AJ12" s="19"/>
      <c r="AK12" s="167"/>
      <c r="AL12" s="166"/>
      <c r="AM12" s="19"/>
      <c r="AN12" s="167"/>
      <c r="AO12" s="166"/>
      <c r="AP12" s="19"/>
      <c r="AQ12" s="167"/>
      <c r="AR12" s="166"/>
      <c r="AS12" s="19"/>
      <c r="AT12" s="167"/>
      <c r="AU12" s="166"/>
      <c r="AV12" s="19"/>
      <c r="AW12" s="167"/>
      <c r="AX12" s="171" t="s">
        <v>43</v>
      </c>
      <c r="AY12" s="182"/>
      <c r="AZ12" s="208"/>
      <c r="BA12" s="19"/>
      <c r="BB12" s="19"/>
      <c r="BD12" s="13">
        <f>VLOOKUP('Club and ADMIN lookup'!$J$3,'Club and ADMIN lookup'!$U$7:$V$10,2,FALSE)</f>
        <v>4</v>
      </c>
      <c r="BE12" s="13">
        <f>VLOOKUP($A12,'Club and ADMIN lookup'!$I$7:$Q$26,$BD12,FALSE)</f>
        <v>47</v>
      </c>
      <c r="BF12" s="13">
        <f>VLOOKUP($A12,'Club and ADMIN lookup'!$I$7:$Q$26,$BD12+1,FALSE)</f>
        <v>11</v>
      </c>
    </row>
    <row r="13" spans="1:58" ht="17.25" customHeight="1">
      <c r="A13" s="22">
        <v>9</v>
      </c>
      <c r="B13" s="21"/>
      <c r="C13" s="19"/>
      <c r="D13" s="19"/>
      <c r="E13" s="21"/>
      <c r="F13" s="182"/>
      <c r="G13" s="183"/>
      <c r="H13" s="166"/>
      <c r="I13" s="19"/>
      <c r="J13" s="167"/>
      <c r="K13" s="166"/>
      <c r="L13" s="19"/>
      <c r="M13" s="167"/>
      <c r="N13" s="166"/>
      <c r="O13" s="19"/>
      <c r="P13" s="167"/>
      <c r="Q13" s="166"/>
      <c r="R13" s="19"/>
      <c r="S13" s="167"/>
      <c r="T13" s="166"/>
      <c r="U13" s="19"/>
      <c r="V13" s="167"/>
      <c r="W13" s="166"/>
      <c r="X13" s="19"/>
      <c r="Y13" s="167"/>
      <c r="Z13" s="166"/>
      <c r="AA13" s="19"/>
      <c r="AB13" s="167"/>
      <c r="AC13" s="166"/>
      <c r="AD13" s="19"/>
      <c r="AE13" s="167"/>
      <c r="AF13" s="166"/>
      <c r="AG13" s="19"/>
      <c r="AH13" s="167"/>
      <c r="AI13" s="166"/>
      <c r="AJ13" s="19"/>
      <c r="AK13" s="167"/>
      <c r="AL13" s="166"/>
      <c r="AM13" s="19"/>
      <c r="AN13" s="167"/>
      <c r="AO13" s="166"/>
      <c r="AP13" s="19"/>
      <c r="AQ13" s="167"/>
      <c r="AR13" s="166"/>
      <c r="AS13" s="19"/>
      <c r="AT13" s="167"/>
      <c r="AU13" s="166"/>
      <c r="AV13" s="19"/>
      <c r="AW13" s="167"/>
      <c r="AX13" s="171" t="s">
        <v>43</v>
      </c>
      <c r="AY13" s="182"/>
      <c r="AZ13" s="208"/>
      <c r="BA13" s="19"/>
      <c r="BB13" s="19"/>
      <c r="BD13" s="13">
        <f>VLOOKUP('Club and ADMIN lookup'!$J$3,'Club and ADMIN lookup'!$U$7:$V$10,2,FALSE)</f>
        <v>4</v>
      </c>
      <c r="BE13" s="13">
        <f>VLOOKUP($A13,'Club and ADMIN lookup'!$I$7:$Q$26,$BD13,FALSE)</f>
        <v>48</v>
      </c>
      <c r="BF13" s="13">
        <f>VLOOKUP($A13,'Club and ADMIN lookup'!$I$7:$Q$26,$BD13+1,FALSE)</f>
        <v>11</v>
      </c>
    </row>
    <row r="14" spans="1:58" ht="17.25" customHeight="1">
      <c r="A14" s="22">
        <v>10</v>
      </c>
      <c r="B14" s="21"/>
      <c r="C14" s="19"/>
      <c r="D14" s="19"/>
      <c r="E14" s="21"/>
      <c r="F14" s="182"/>
      <c r="G14" s="183"/>
      <c r="H14" s="166"/>
      <c r="I14" s="19"/>
      <c r="J14" s="167"/>
      <c r="K14" s="166"/>
      <c r="L14" s="19"/>
      <c r="M14" s="167"/>
      <c r="N14" s="166"/>
      <c r="O14" s="19"/>
      <c r="P14" s="167"/>
      <c r="Q14" s="166"/>
      <c r="R14" s="19"/>
      <c r="S14" s="167"/>
      <c r="T14" s="166"/>
      <c r="U14" s="19"/>
      <c r="V14" s="167"/>
      <c r="W14" s="166"/>
      <c r="X14" s="19"/>
      <c r="Y14" s="167"/>
      <c r="Z14" s="166"/>
      <c r="AA14" s="19"/>
      <c r="AB14" s="167"/>
      <c r="AC14" s="166"/>
      <c r="AD14" s="19"/>
      <c r="AE14" s="167"/>
      <c r="AF14" s="166"/>
      <c r="AG14" s="19"/>
      <c r="AH14" s="167"/>
      <c r="AI14" s="166"/>
      <c r="AJ14" s="19"/>
      <c r="AK14" s="167"/>
      <c r="AL14" s="166"/>
      <c r="AM14" s="19"/>
      <c r="AN14" s="167"/>
      <c r="AO14" s="166"/>
      <c r="AP14" s="19"/>
      <c r="AQ14" s="167"/>
      <c r="AR14" s="166"/>
      <c r="AS14" s="19"/>
      <c r="AT14" s="167"/>
      <c r="AU14" s="166"/>
      <c r="AV14" s="19"/>
      <c r="AW14" s="167"/>
      <c r="AX14" s="171" t="s">
        <v>43</v>
      </c>
      <c r="AY14" s="182"/>
      <c r="AZ14" s="208"/>
      <c r="BA14" s="19"/>
      <c r="BB14" s="19"/>
      <c r="BD14" s="13">
        <f>VLOOKUP('Club and ADMIN lookup'!$J$3,'Club and ADMIN lookup'!$U$7:$V$10,2,FALSE)</f>
        <v>4</v>
      </c>
      <c r="BE14" s="13">
        <f>VLOOKUP($A14,'Club and ADMIN lookup'!$I$7:$Q$26,$BD14,FALSE)</f>
        <v>49</v>
      </c>
      <c r="BF14" s="13">
        <f>VLOOKUP($A14,'Club and ADMIN lookup'!$I$7:$Q$26,$BD14+1,FALSE)</f>
        <v>11</v>
      </c>
    </row>
    <row r="15" spans="1:58" ht="17.25" customHeight="1">
      <c r="A15" s="22">
        <v>11</v>
      </c>
      <c r="B15" s="21"/>
      <c r="C15" s="19"/>
      <c r="D15" s="19"/>
      <c r="E15" s="21"/>
      <c r="F15" s="182"/>
      <c r="G15" s="183"/>
      <c r="H15" s="166"/>
      <c r="I15" s="19"/>
      <c r="J15" s="167"/>
      <c r="K15" s="166"/>
      <c r="L15" s="19"/>
      <c r="M15" s="167"/>
      <c r="N15" s="166"/>
      <c r="O15" s="19"/>
      <c r="P15" s="167"/>
      <c r="Q15" s="166"/>
      <c r="R15" s="19"/>
      <c r="S15" s="167"/>
      <c r="T15" s="166"/>
      <c r="U15" s="19"/>
      <c r="V15" s="167"/>
      <c r="W15" s="166"/>
      <c r="X15" s="19"/>
      <c r="Y15" s="167"/>
      <c r="Z15" s="166"/>
      <c r="AA15" s="19"/>
      <c r="AB15" s="167"/>
      <c r="AC15" s="166"/>
      <c r="AD15" s="19"/>
      <c r="AE15" s="167"/>
      <c r="AF15" s="166"/>
      <c r="AG15" s="19"/>
      <c r="AH15" s="167"/>
      <c r="AI15" s="166"/>
      <c r="AJ15" s="19"/>
      <c r="AK15" s="167"/>
      <c r="AL15" s="166"/>
      <c r="AM15" s="19"/>
      <c r="AN15" s="167"/>
      <c r="AO15" s="166"/>
      <c r="AP15" s="19"/>
      <c r="AQ15" s="167"/>
      <c r="AR15" s="166"/>
      <c r="AS15" s="19"/>
      <c r="AT15" s="167"/>
      <c r="AU15" s="166"/>
      <c r="AV15" s="19"/>
      <c r="AW15" s="167"/>
      <c r="AX15" s="171" t="s">
        <v>43</v>
      </c>
      <c r="AY15" s="182"/>
      <c r="AZ15" s="208"/>
      <c r="BA15" s="19"/>
      <c r="BB15" s="19"/>
      <c r="BD15" s="13">
        <f>VLOOKUP('Club and ADMIN lookup'!$J$3,'Club and ADMIN lookup'!$U$7:$V$10,2,FALSE)</f>
        <v>4</v>
      </c>
      <c r="BE15" s="13">
        <f>VLOOKUP($A15,'Club and ADMIN lookup'!$I$7:$Q$26,$BD15,FALSE)</f>
        <v>50</v>
      </c>
      <c r="BF15" s="13">
        <f>VLOOKUP($A15,'Club and ADMIN lookup'!$I$7:$Q$26,$BD15+1,FALSE)</f>
        <v>11</v>
      </c>
    </row>
    <row r="16" spans="1:58" ht="17.25" customHeight="1">
      <c r="A16" s="22">
        <v>12</v>
      </c>
      <c r="B16" s="21"/>
      <c r="C16" s="19"/>
      <c r="D16" s="19"/>
      <c r="E16" s="21"/>
      <c r="F16" s="182"/>
      <c r="G16" s="183"/>
      <c r="H16" s="166"/>
      <c r="I16" s="19"/>
      <c r="J16" s="167"/>
      <c r="K16" s="166"/>
      <c r="L16" s="19"/>
      <c r="M16" s="167"/>
      <c r="N16" s="166"/>
      <c r="O16" s="19"/>
      <c r="P16" s="167"/>
      <c r="Q16" s="166"/>
      <c r="R16" s="19"/>
      <c r="S16" s="167"/>
      <c r="T16" s="166"/>
      <c r="U16" s="19"/>
      <c r="V16" s="167"/>
      <c r="W16" s="166"/>
      <c r="X16" s="19"/>
      <c r="Y16" s="167"/>
      <c r="Z16" s="166"/>
      <c r="AA16" s="19"/>
      <c r="AB16" s="167"/>
      <c r="AC16" s="166"/>
      <c r="AD16" s="19"/>
      <c r="AE16" s="167"/>
      <c r="AF16" s="166"/>
      <c r="AG16" s="19"/>
      <c r="AH16" s="167"/>
      <c r="AI16" s="166"/>
      <c r="AJ16" s="19"/>
      <c r="AK16" s="167"/>
      <c r="AL16" s="166"/>
      <c r="AM16" s="19"/>
      <c r="AN16" s="167"/>
      <c r="AO16" s="166"/>
      <c r="AP16" s="19"/>
      <c r="AQ16" s="167"/>
      <c r="AR16" s="166"/>
      <c r="AS16" s="19"/>
      <c r="AT16" s="167"/>
      <c r="AU16" s="166"/>
      <c r="AV16" s="19"/>
      <c r="AW16" s="167"/>
      <c r="AX16" s="171" t="s">
        <v>43</v>
      </c>
      <c r="AY16" s="182"/>
      <c r="AZ16" s="208"/>
      <c r="BA16" s="19"/>
      <c r="BB16" s="19"/>
      <c r="BD16" s="13">
        <f>VLOOKUP('Club and ADMIN lookup'!$J$3,'Club and ADMIN lookup'!$U$7:$V$10,2,FALSE)</f>
        <v>4</v>
      </c>
      <c r="BE16" s="13">
        <f>VLOOKUP($A16,'Club and ADMIN lookup'!$I$7:$Q$26,$BD16,FALSE)</f>
        <v>51</v>
      </c>
      <c r="BF16" s="13">
        <f>VLOOKUP($A16,'Club and ADMIN lookup'!$I$7:$Q$26,$BD16+1,FALSE)</f>
        <v>11</v>
      </c>
    </row>
    <row r="17" spans="1:58" ht="17.25" customHeight="1">
      <c r="A17" s="22">
        <v>13</v>
      </c>
      <c r="B17" s="21"/>
      <c r="C17" s="19"/>
      <c r="D17" s="19"/>
      <c r="E17" s="21"/>
      <c r="F17" s="182"/>
      <c r="G17" s="183"/>
      <c r="H17" s="166"/>
      <c r="I17" s="19"/>
      <c r="J17" s="167"/>
      <c r="K17" s="166"/>
      <c r="L17" s="19"/>
      <c r="M17" s="167"/>
      <c r="N17" s="166"/>
      <c r="O17" s="19"/>
      <c r="P17" s="167"/>
      <c r="Q17" s="166"/>
      <c r="R17" s="19"/>
      <c r="S17" s="167"/>
      <c r="T17" s="166"/>
      <c r="U17" s="19"/>
      <c r="V17" s="167"/>
      <c r="W17" s="166"/>
      <c r="X17" s="19"/>
      <c r="Y17" s="167"/>
      <c r="Z17" s="166"/>
      <c r="AA17" s="19"/>
      <c r="AB17" s="167"/>
      <c r="AC17" s="166"/>
      <c r="AD17" s="19"/>
      <c r="AE17" s="167"/>
      <c r="AF17" s="166"/>
      <c r="AG17" s="19"/>
      <c r="AH17" s="167"/>
      <c r="AI17" s="166"/>
      <c r="AJ17" s="19"/>
      <c r="AK17" s="167"/>
      <c r="AL17" s="166"/>
      <c r="AM17" s="19"/>
      <c r="AN17" s="167"/>
      <c r="AO17" s="166"/>
      <c r="AP17" s="19"/>
      <c r="AQ17" s="167"/>
      <c r="AR17" s="166"/>
      <c r="AS17" s="19"/>
      <c r="AT17" s="167"/>
      <c r="AU17" s="166"/>
      <c r="AV17" s="19"/>
      <c r="AW17" s="167"/>
      <c r="AX17" s="171" t="s">
        <v>43</v>
      </c>
      <c r="AY17" s="182"/>
      <c r="AZ17" s="208"/>
      <c r="BA17" s="19"/>
      <c r="BB17" s="19"/>
      <c r="BD17" s="13">
        <f>VLOOKUP('Club and ADMIN lookup'!$J$3,'Club and ADMIN lookup'!$U$7:$V$10,2,FALSE)</f>
        <v>4</v>
      </c>
      <c r="BE17" s="13">
        <f>VLOOKUP($A17,'Club and ADMIN lookup'!$I$7:$Q$26,$BD17,FALSE)</f>
        <v>0</v>
      </c>
      <c r="BF17" s="13">
        <f>VLOOKUP($A17,'Club and ADMIN lookup'!$I$7:$Q$26,$BD17+1,FALSE)</f>
        <v>0</v>
      </c>
    </row>
    <row r="18" spans="1:58" ht="17.25" customHeight="1">
      <c r="A18" s="22">
        <v>14</v>
      </c>
      <c r="B18" s="21"/>
      <c r="C18" s="19"/>
      <c r="D18" s="19"/>
      <c r="E18" s="21"/>
      <c r="F18" s="182"/>
      <c r="G18" s="183"/>
      <c r="H18" s="166"/>
      <c r="I18" s="19"/>
      <c r="J18" s="167"/>
      <c r="K18" s="166"/>
      <c r="L18" s="19"/>
      <c r="M18" s="167"/>
      <c r="N18" s="166"/>
      <c r="O18" s="19"/>
      <c r="P18" s="167"/>
      <c r="Q18" s="166"/>
      <c r="R18" s="19"/>
      <c r="S18" s="167"/>
      <c r="T18" s="166"/>
      <c r="U18" s="19"/>
      <c r="V18" s="167"/>
      <c r="W18" s="166"/>
      <c r="X18" s="19"/>
      <c r="Y18" s="167"/>
      <c r="Z18" s="166"/>
      <c r="AA18" s="19"/>
      <c r="AB18" s="167"/>
      <c r="AC18" s="166"/>
      <c r="AD18" s="19"/>
      <c r="AE18" s="167"/>
      <c r="AF18" s="166"/>
      <c r="AG18" s="19"/>
      <c r="AH18" s="167"/>
      <c r="AI18" s="166"/>
      <c r="AJ18" s="19"/>
      <c r="AK18" s="167"/>
      <c r="AL18" s="166"/>
      <c r="AM18" s="19"/>
      <c r="AN18" s="167"/>
      <c r="AO18" s="166"/>
      <c r="AP18" s="19"/>
      <c r="AQ18" s="167"/>
      <c r="AR18" s="166"/>
      <c r="AS18" s="19"/>
      <c r="AT18" s="167"/>
      <c r="AU18" s="166"/>
      <c r="AV18" s="19"/>
      <c r="AW18" s="167"/>
      <c r="AX18" s="171" t="s">
        <v>43</v>
      </c>
      <c r="AY18" s="182"/>
      <c r="AZ18" s="208"/>
      <c r="BA18" s="19"/>
      <c r="BB18" s="19"/>
      <c r="BD18" s="13">
        <f>VLOOKUP('Club and ADMIN lookup'!$J$3,'Club and ADMIN lookup'!$U$7:$V$10,2,FALSE)</f>
        <v>4</v>
      </c>
      <c r="BE18" s="13">
        <f>VLOOKUP($A18,'Club and ADMIN lookup'!$I$7:$Q$26,$BD18,FALSE)</f>
        <v>0</v>
      </c>
      <c r="BF18" s="13">
        <f>VLOOKUP($A18,'Club and ADMIN lookup'!$I$7:$Q$26,$BD18+1,FALSE)</f>
        <v>0</v>
      </c>
    </row>
    <row r="19" spans="1:58" ht="17.25" customHeight="1">
      <c r="A19" s="22">
        <v>15</v>
      </c>
      <c r="B19" s="21"/>
      <c r="C19" s="19"/>
      <c r="D19" s="19"/>
      <c r="E19" s="21"/>
      <c r="F19" s="182"/>
      <c r="G19" s="183"/>
      <c r="H19" s="166"/>
      <c r="I19" s="19"/>
      <c r="J19" s="167"/>
      <c r="K19" s="166"/>
      <c r="L19" s="19"/>
      <c r="M19" s="167"/>
      <c r="N19" s="166"/>
      <c r="O19" s="19"/>
      <c r="P19" s="167"/>
      <c r="Q19" s="166"/>
      <c r="R19" s="19"/>
      <c r="S19" s="167"/>
      <c r="T19" s="166"/>
      <c r="U19" s="19"/>
      <c r="V19" s="167"/>
      <c r="W19" s="166"/>
      <c r="X19" s="19"/>
      <c r="Y19" s="167"/>
      <c r="Z19" s="166"/>
      <c r="AA19" s="19"/>
      <c r="AB19" s="167"/>
      <c r="AC19" s="166"/>
      <c r="AD19" s="19"/>
      <c r="AE19" s="167"/>
      <c r="AF19" s="166"/>
      <c r="AG19" s="19"/>
      <c r="AH19" s="167"/>
      <c r="AI19" s="166"/>
      <c r="AJ19" s="19"/>
      <c r="AK19" s="167"/>
      <c r="AL19" s="166"/>
      <c r="AM19" s="19"/>
      <c r="AN19" s="167"/>
      <c r="AO19" s="166"/>
      <c r="AP19" s="19"/>
      <c r="AQ19" s="167"/>
      <c r="AR19" s="166"/>
      <c r="AS19" s="19"/>
      <c r="AT19" s="167"/>
      <c r="AU19" s="166"/>
      <c r="AV19" s="19"/>
      <c r="AW19" s="167"/>
      <c r="AX19" s="171" t="s">
        <v>43</v>
      </c>
      <c r="AY19" s="182"/>
      <c r="AZ19" s="208"/>
      <c r="BA19" s="19"/>
      <c r="BB19" s="19"/>
      <c r="BD19" s="13">
        <f>VLOOKUP('Club and ADMIN lookup'!$J$3,'Club and ADMIN lookup'!$U$7:$V$10,2,FALSE)</f>
        <v>4</v>
      </c>
      <c r="BE19" s="13">
        <f>VLOOKUP($A19,'Club and ADMIN lookup'!$I$7:$Q$26,$BD19,FALSE)</f>
        <v>0</v>
      </c>
      <c r="BF19" s="13">
        <f>VLOOKUP($A19,'Club and ADMIN lookup'!$I$7:$Q$26,$BD19+1,FALSE)</f>
        <v>0</v>
      </c>
    </row>
    <row r="20" spans="1:58" ht="17.25" customHeight="1">
      <c r="A20" s="22">
        <v>16</v>
      </c>
      <c r="B20" s="21"/>
      <c r="C20" s="19"/>
      <c r="D20" s="19"/>
      <c r="E20" s="21"/>
      <c r="F20" s="182"/>
      <c r="G20" s="183"/>
      <c r="H20" s="166"/>
      <c r="I20" s="19"/>
      <c r="J20" s="167"/>
      <c r="K20" s="166"/>
      <c r="L20" s="19"/>
      <c r="M20" s="167"/>
      <c r="N20" s="166"/>
      <c r="O20" s="19"/>
      <c r="P20" s="167"/>
      <c r="Q20" s="166"/>
      <c r="R20" s="19"/>
      <c r="S20" s="167"/>
      <c r="T20" s="166"/>
      <c r="U20" s="19"/>
      <c r="V20" s="167"/>
      <c r="W20" s="166"/>
      <c r="X20" s="19"/>
      <c r="Y20" s="167"/>
      <c r="Z20" s="166"/>
      <c r="AA20" s="19"/>
      <c r="AB20" s="167"/>
      <c r="AC20" s="166"/>
      <c r="AD20" s="19"/>
      <c r="AE20" s="167"/>
      <c r="AF20" s="166"/>
      <c r="AG20" s="19"/>
      <c r="AH20" s="167"/>
      <c r="AI20" s="166"/>
      <c r="AJ20" s="19"/>
      <c r="AK20" s="167"/>
      <c r="AL20" s="166"/>
      <c r="AM20" s="19"/>
      <c r="AN20" s="167"/>
      <c r="AO20" s="166"/>
      <c r="AP20" s="19"/>
      <c r="AQ20" s="167"/>
      <c r="AR20" s="166"/>
      <c r="AS20" s="19"/>
      <c r="AT20" s="167"/>
      <c r="AU20" s="166"/>
      <c r="AV20" s="19"/>
      <c r="AW20" s="167"/>
      <c r="AX20" s="171" t="s">
        <v>43</v>
      </c>
      <c r="AY20" s="182"/>
      <c r="AZ20" s="208"/>
      <c r="BA20" s="19"/>
      <c r="BB20" s="19"/>
      <c r="BD20" s="13">
        <f>VLOOKUP('Club and ADMIN lookup'!$J$3,'Club and ADMIN lookup'!$U$7:$V$10,2,FALSE)</f>
        <v>4</v>
      </c>
      <c r="BE20" s="13">
        <f>VLOOKUP($A20,'Club and ADMIN lookup'!$I$7:$Q$26,$BD20,FALSE)</f>
        <v>0</v>
      </c>
      <c r="BF20" s="13">
        <f>VLOOKUP($A20,'Club and ADMIN lookup'!$I$7:$Q$26,$BD20+1,FALSE)</f>
        <v>0</v>
      </c>
    </row>
    <row r="21" spans="1:58" ht="17.25" customHeight="1">
      <c r="A21" s="22">
        <v>17</v>
      </c>
      <c r="B21" s="21"/>
      <c r="C21" s="19"/>
      <c r="D21" s="19"/>
      <c r="E21" s="21"/>
      <c r="F21" s="182"/>
      <c r="G21" s="183"/>
      <c r="H21" s="166"/>
      <c r="I21" s="19"/>
      <c r="J21" s="167"/>
      <c r="K21" s="166"/>
      <c r="L21" s="19"/>
      <c r="M21" s="167"/>
      <c r="N21" s="166"/>
      <c r="O21" s="19"/>
      <c r="P21" s="167"/>
      <c r="Q21" s="166"/>
      <c r="R21" s="19"/>
      <c r="S21" s="167"/>
      <c r="T21" s="166"/>
      <c r="U21" s="19"/>
      <c r="V21" s="167"/>
      <c r="W21" s="166"/>
      <c r="X21" s="19"/>
      <c r="Y21" s="167"/>
      <c r="Z21" s="166"/>
      <c r="AA21" s="19"/>
      <c r="AB21" s="167"/>
      <c r="AC21" s="166"/>
      <c r="AD21" s="19"/>
      <c r="AE21" s="167"/>
      <c r="AF21" s="166"/>
      <c r="AG21" s="19"/>
      <c r="AH21" s="167"/>
      <c r="AI21" s="166"/>
      <c r="AJ21" s="19"/>
      <c r="AK21" s="167"/>
      <c r="AL21" s="166"/>
      <c r="AM21" s="19"/>
      <c r="AN21" s="167"/>
      <c r="AO21" s="166"/>
      <c r="AP21" s="19"/>
      <c r="AQ21" s="167"/>
      <c r="AR21" s="166"/>
      <c r="AS21" s="19"/>
      <c r="AT21" s="167"/>
      <c r="AU21" s="166"/>
      <c r="AV21" s="19"/>
      <c r="AW21" s="167"/>
      <c r="AX21" s="171" t="s">
        <v>43</v>
      </c>
      <c r="AY21" s="182"/>
      <c r="AZ21" s="208"/>
      <c r="BA21" s="19"/>
      <c r="BB21" s="19"/>
      <c r="BD21" s="13">
        <f>VLOOKUP('Club and ADMIN lookup'!$J$3,'Club and ADMIN lookup'!$U$7:$V$10,2,FALSE)</f>
        <v>4</v>
      </c>
      <c r="BE21" s="13">
        <f>VLOOKUP($A21,'Club and ADMIN lookup'!$I$7:$Q$26,$BD21,FALSE)</f>
        <v>0</v>
      </c>
      <c r="BF21" s="13">
        <f>VLOOKUP($A21,'Club and ADMIN lookup'!$I$7:$Q$26,$BD21+1,FALSE)</f>
        <v>0</v>
      </c>
    </row>
    <row r="22" spans="1:58" ht="17.25" customHeight="1">
      <c r="A22" s="22">
        <v>18</v>
      </c>
      <c r="B22" s="21"/>
      <c r="C22" s="19"/>
      <c r="D22" s="19"/>
      <c r="E22" s="21"/>
      <c r="F22" s="182"/>
      <c r="G22" s="183"/>
      <c r="H22" s="166"/>
      <c r="I22" s="19"/>
      <c r="J22" s="167"/>
      <c r="K22" s="166"/>
      <c r="L22" s="19"/>
      <c r="M22" s="167"/>
      <c r="N22" s="166"/>
      <c r="O22" s="19"/>
      <c r="P22" s="167"/>
      <c r="Q22" s="166"/>
      <c r="R22" s="19"/>
      <c r="S22" s="167"/>
      <c r="T22" s="166"/>
      <c r="U22" s="19"/>
      <c r="V22" s="167"/>
      <c r="W22" s="166"/>
      <c r="X22" s="19"/>
      <c r="Y22" s="167"/>
      <c r="Z22" s="166"/>
      <c r="AA22" s="19"/>
      <c r="AB22" s="167"/>
      <c r="AC22" s="166"/>
      <c r="AD22" s="19"/>
      <c r="AE22" s="167"/>
      <c r="AF22" s="166"/>
      <c r="AG22" s="19"/>
      <c r="AH22" s="167"/>
      <c r="AI22" s="166"/>
      <c r="AJ22" s="19"/>
      <c r="AK22" s="167"/>
      <c r="AL22" s="166"/>
      <c r="AM22" s="19"/>
      <c r="AN22" s="167"/>
      <c r="AO22" s="166"/>
      <c r="AP22" s="19"/>
      <c r="AQ22" s="167"/>
      <c r="AR22" s="166"/>
      <c r="AS22" s="19"/>
      <c r="AT22" s="167"/>
      <c r="AU22" s="166"/>
      <c r="AV22" s="19"/>
      <c r="AW22" s="167"/>
      <c r="AX22" s="171" t="s">
        <v>43</v>
      </c>
      <c r="AY22" s="182"/>
      <c r="AZ22" s="208"/>
      <c r="BA22" s="19"/>
      <c r="BB22" s="19"/>
      <c r="BD22" s="13">
        <f>VLOOKUP('Club and ADMIN lookup'!$J$3,'Club and ADMIN lookup'!$U$7:$V$10,2,FALSE)</f>
        <v>4</v>
      </c>
      <c r="BE22" s="13">
        <f>VLOOKUP($A22,'Club and ADMIN lookup'!$I$7:$Q$26,$BD22,FALSE)</f>
        <v>0</v>
      </c>
      <c r="BF22" s="13">
        <f>VLOOKUP($A22,'Club and ADMIN lookup'!$I$7:$Q$26,$BD22+1,FALSE)</f>
        <v>0</v>
      </c>
    </row>
    <row r="23" spans="1:58" ht="17.25" customHeight="1">
      <c r="A23" s="22">
        <v>19</v>
      </c>
      <c r="B23" s="21"/>
      <c r="C23" s="19"/>
      <c r="D23" s="19"/>
      <c r="E23" s="21"/>
      <c r="F23" s="182"/>
      <c r="G23" s="183"/>
      <c r="H23" s="166"/>
      <c r="I23" s="19"/>
      <c r="J23" s="167"/>
      <c r="K23" s="166"/>
      <c r="L23" s="19"/>
      <c r="M23" s="167"/>
      <c r="N23" s="166"/>
      <c r="O23" s="19"/>
      <c r="P23" s="167"/>
      <c r="Q23" s="166"/>
      <c r="R23" s="19"/>
      <c r="S23" s="167"/>
      <c r="T23" s="166"/>
      <c r="U23" s="19"/>
      <c r="V23" s="167"/>
      <c r="W23" s="166"/>
      <c r="X23" s="19"/>
      <c r="Y23" s="167"/>
      <c r="Z23" s="166"/>
      <c r="AA23" s="19"/>
      <c r="AB23" s="167"/>
      <c r="AC23" s="166"/>
      <c r="AD23" s="19"/>
      <c r="AE23" s="167"/>
      <c r="AF23" s="166"/>
      <c r="AG23" s="19"/>
      <c r="AH23" s="167"/>
      <c r="AI23" s="166"/>
      <c r="AJ23" s="19"/>
      <c r="AK23" s="167"/>
      <c r="AL23" s="166"/>
      <c r="AM23" s="19"/>
      <c r="AN23" s="167"/>
      <c r="AO23" s="166"/>
      <c r="AP23" s="19"/>
      <c r="AQ23" s="167"/>
      <c r="AR23" s="166"/>
      <c r="AS23" s="19"/>
      <c r="AT23" s="167"/>
      <c r="AU23" s="166"/>
      <c r="AV23" s="19"/>
      <c r="AW23" s="167"/>
      <c r="AX23" s="171" t="s">
        <v>43</v>
      </c>
      <c r="AY23" s="182"/>
      <c r="AZ23" s="208"/>
      <c r="BA23" s="19"/>
      <c r="BB23" s="19"/>
      <c r="BD23" s="13">
        <f>VLOOKUP('Club and ADMIN lookup'!$J$3,'Club and ADMIN lookup'!$U$7:$V$10,2,FALSE)</f>
        <v>4</v>
      </c>
      <c r="BE23" s="13">
        <f>VLOOKUP($A23,'Club and ADMIN lookup'!$I$7:$Q$26,$BD23,FALSE)</f>
        <v>0</v>
      </c>
      <c r="BF23" s="13">
        <f>VLOOKUP($A23,'Club and ADMIN lookup'!$I$7:$Q$26,$BD23+1,FALSE)</f>
        <v>0</v>
      </c>
    </row>
    <row r="24" spans="1:58" ht="17.25" customHeight="1" thickBot="1">
      <c r="A24" s="22">
        <v>20</v>
      </c>
      <c r="B24" s="21"/>
      <c r="C24" s="19"/>
      <c r="D24" s="19"/>
      <c r="E24" s="21"/>
      <c r="F24" s="182"/>
      <c r="G24" s="183"/>
      <c r="H24" s="168"/>
      <c r="I24" s="169"/>
      <c r="J24" s="170"/>
      <c r="K24" s="168"/>
      <c r="L24" s="169"/>
      <c r="M24" s="170"/>
      <c r="N24" s="168"/>
      <c r="O24" s="169"/>
      <c r="P24" s="170"/>
      <c r="Q24" s="168"/>
      <c r="R24" s="169"/>
      <c r="S24" s="170"/>
      <c r="T24" s="168"/>
      <c r="U24" s="169"/>
      <c r="V24" s="170"/>
      <c r="W24" s="168"/>
      <c r="X24" s="169"/>
      <c r="Y24" s="170"/>
      <c r="Z24" s="168"/>
      <c r="AA24" s="169"/>
      <c r="AB24" s="170"/>
      <c r="AC24" s="168"/>
      <c r="AD24" s="169"/>
      <c r="AE24" s="170"/>
      <c r="AF24" s="168"/>
      <c r="AG24" s="169"/>
      <c r="AH24" s="170"/>
      <c r="AI24" s="168"/>
      <c r="AJ24" s="169"/>
      <c r="AK24" s="170"/>
      <c r="AL24" s="168"/>
      <c r="AM24" s="169"/>
      <c r="AN24" s="170"/>
      <c r="AO24" s="168"/>
      <c r="AP24" s="169"/>
      <c r="AQ24" s="170"/>
      <c r="AR24" s="168"/>
      <c r="AS24" s="169"/>
      <c r="AT24" s="170"/>
      <c r="AU24" s="168"/>
      <c r="AV24" s="169"/>
      <c r="AW24" s="170"/>
      <c r="AX24" s="171" t="s">
        <v>43</v>
      </c>
      <c r="AY24" s="182"/>
      <c r="AZ24" s="208"/>
      <c r="BA24" s="19"/>
      <c r="BB24" s="19"/>
      <c r="BD24" s="13">
        <f>VLOOKUP('Club and ADMIN lookup'!$J$3,'Club and ADMIN lookup'!$U$7:$V$10,2,FALSE)</f>
        <v>4</v>
      </c>
      <c r="BE24" s="13">
        <f>VLOOKUP($A24,'Club and ADMIN lookup'!$I$7:$Q$26,$BD24,FALSE)</f>
        <v>0</v>
      </c>
      <c r="BF24" s="13">
        <f>VLOOKUP($A24,'Club and ADMIN lookup'!$I$7:$Q$26,$BD24+1,FALSE)</f>
        <v>0</v>
      </c>
    </row>
    <row r="25" spans="1:58" ht="15" customHeight="1">
      <c r="A25" s="16"/>
      <c r="B25" s="16"/>
      <c r="C25" s="228" t="s">
        <v>74</v>
      </c>
      <c r="D25" s="228"/>
      <c r="E25" s="228"/>
      <c r="F25" s="228"/>
      <c r="G25" s="16"/>
      <c r="H25" s="148"/>
      <c r="I25" s="148"/>
      <c r="J25" s="162"/>
      <c r="K25" s="162"/>
      <c r="L25" s="187" t="s">
        <v>75</v>
      </c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87"/>
      <c r="AJ25" s="148"/>
      <c r="AK25" s="148"/>
      <c r="AL25" s="148"/>
      <c r="AM25" s="148"/>
      <c r="AN25" s="148"/>
      <c r="AO25" s="162"/>
      <c r="AP25" s="162"/>
      <c r="AQ25" s="162"/>
      <c r="AR25" s="148"/>
      <c r="AS25" s="148"/>
      <c r="AT25" s="148"/>
      <c r="AU25" s="148"/>
      <c r="AV25" s="148"/>
      <c r="AW25" s="148"/>
      <c r="AX25" s="16"/>
      <c r="AY25" s="16"/>
      <c r="AZ25" s="16"/>
      <c r="BA25" s="16"/>
      <c r="BB25" s="16"/>
    </row>
    <row r="26" spans="1:58" ht="14.1" customHeight="1">
      <c r="A26" s="15" t="s">
        <v>14</v>
      </c>
      <c r="B26" s="15" t="s">
        <v>15</v>
      </c>
      <c r="C26" s="184" t="s">
        <v>16</v>
      </c>
      <c r="D26" s="186"/>
      <c r="E26" s="15" t="s">
        <v>17</v>
      </c>
      <c r="F26" s="184" t="s">
        <v>18</v>
      </c>
      <c r="G26" s="185"/>
      <c r="H26" s="185"/>
      <c r="I26" s="186"/>
      <c r="J26" s="209"/>
      <c r="K26" s="211"/>
      <c r="L26" s="184" t="s">
        <v>14</v>
      </c>
      <c r="M26" s="185"/>
      <c r="N26" s="186"/>
      <c r="O26" s="184" t="s">
        <v>15</v>
      </c>
      <c r="P26" s="185"/>
      <c r="Q26" s="186"/>
      <c r="R26" s="184" t="s">
        <v>16</v>
      </c>
      <c r="S26" s="185"/>
      <c r="T26" s="185"/>
      <c r="U26" s="185"/>
      <c r="V26" s="185"/>
      <c r="W26" s="185"/>
      <c r="X26" s="185"/>
      <c r="Y26" s="185"/>
      <c r="Z26" s="185"/>
      <c r="AA26" s="185"/>
      <c r="AB26" s="186"/>
      <c r="AC26" s="184" t="s">
        <v>17</v>
      </c>
      <c r="AD26" s="185"/>
      <c r="AE26" s="185"/>
      <c r="AF26" s="185"/>
      <c r="AG26" s="185"/>
      <c r="AH26" s="185"/>
      <c r="AI26" s="186"/>
      <c r="AJ26" s="184" t="s">
        <v>18</v>
      </c>
      <c r="AK26" s="185"/>
      <c r="AL26" s="185"/>
      <c r="AM26" s="185"/>
      <c r="AN26" s="186"/>
      <c r="AO26" s="209"/>
      <c r="AP26" s="210"/>
      <c r="AQ26" s="211"/>
      <c r="AR26" s="199" t="s">
        <v>19</v>
      </c>
      <c r="AS26" s="200"/>
      <c r="AT26" s="200"/>
      <c r="AU26" s="200"/>
      <c r="AV26" s="200"/>
      <c r="AW26" s="200"/>
      <c r="AX26" s="200"/>
      <c r="AY26" s="200"/>
      <c r="AZ26" s="200"/>
      <c r="BA26" s="200"/>
      <c r="BB26" s="201"/>
    </row>
    <row r="27" spans="1:58" ht="15" customHeight="1">
      <c r="A27" s="15" t="s">
        <v>42</v>
      </c>
      <c r="B27" s="14"/>
      <c r="C27" s="226"/>
      <c r="D27" s="227"/>
      <c r="E27" s="14"/>
      <c r="F27" s="196" t="s">
        <v>34</v>
      </c>
      <c r="G27" s="197"/>
      <c r="H27" s="197"/>
      <c r="I27" s="198"/>
      <c r="J27" s="209"/>
      <c r="K27" s="211"/>
      <c r="L27" s="184" t="s">
        <v>65</v>
      </c>
      <c r="M27" s="185"/>
      <c r="N27" s="186"/>
      <c r="O27" s="188"/>
      <c r="P27" s="189"/>
      <c r="Q27" s="190"/>
      <c r="R27" s="188"/>
      <c r="S27" s="189"/>
      <c r="T27" s="189"/>
      <c r="U27" s="189"/>
      <c r="V27" s="189"/>
      <c r="W27" s="189"/>
      <c r="X27" s="189"/>
      <c r="Y27" s="189"/>
      <c r="Z27" s="189"/>
      <c r="AA27" s="189"/>
      <c r="AB27" s="190"/>
      <c r="AC27" s="188"/>
      <c r="AD27" s="189"/>
      <c r="AE27" s="189"/>
      <c r="AF27" s="189"/>
      <c r="AG27" s="189"/>
      <c r="AH27" s="189"/>
      <c r="AI27" s="190"/>
      <c r="AJ27" s="196" t="s">
        <v>34</v>
      </c>
      <c r="AK27" s="197"/>
      <c r="AL27" s="197"/>
      <c r="AM27" s="197"/>
      <c r="AN27" s="198"/>
      <c r="AO27" s="209"/>
      <c r="AP27" s="210"/>
      <c r="AQ27" s="211"/>
      <c r="AR27" s="202"/>
      <c r="AS27" s="203"/>
      <c r="AT27" s="203"/>
      <c r="AU27" s="203"/>
      <c r="AV27" s="203"/>
      <c r="AW27" s="203"/>
      <c r="AX27" s="203"/>
      <c r="AY27" s="203"/>
      <c r="AZ27" s="203"/>
      <c r="BA27" s="203"/>
      <c r="BB27" s="204"/>
    </row>
    <row r="28" spans="1:58" ht="14.25" customHeight="1">
      <c r="A28" s="15" t="s">
        <v>41</v>
      </c>
      <c r="B28" s="14"/>
      <c r="C28" s="226"/>
      <c r="D28" s="227"/>
      <c r="E28" s="14"/>
      <c r="F28" s="196" t="s">
        <v>34</v>
      </c>
      <c r="G28" s="197"/>
      <c r="H28" s="197"/>
      <c r="I28" s="198"/>
      <c r="J28" s="209"/>
      <c r="K28" s="211"/>
      <c r="L28" s="184" t="s">
        <v>66</v>
      </c>
      <c r="M28" s="185"/>
      <c r="N28" s="186"/>
      <c r="O28" s="188"/>
      <c r="P28" s="189"/>
      <c r="Q28" s="190"/>
      <c r="R28" s="188"/>
      <c r="S28" s="189"/>
      <c r="T28" s="189"/>
      <c r="U28" s="189"/>
      <c r="V28" s="189"/>
      <c r="W28" s="189"/>
      <c r="X28" s="189"/>
      <c r="Y28" s="189"/>
      <c r="Z28" s="189"/>
      <c r="AA28" s="189"/>
      <c r="AB28" s="190"/>
      <c r="AC28" s="188"/>
      <c r="AD28" s="189"/>
      <c r="AE28" s="189"/>
      <c r="AF28" s="189"/>
      <c r="AG28" s="189"/>
      <c r="AH28" s="189"/>
      <c r="AI28" s="190"/>
      <c r="AJ28" s="196" t="s">
        <v>34</v>
      </c>
      <c r="AK28" s="197"/>
      <c r="AL28" s="197"/>
      <c r="AM28" s="197"/>
      <c r="AN28" s="198"/>
      <c r="AO28" s="209"/>
      <c r="AP28" s="210"/>
      <c r="AQ28" s="211"/>
      <c r="AR28" s="214"/>
      <c r="AS28" s="215"/>
      <c r="AT28" s="215"/>
      <c r="AU28" s="215"/>
      <c r="AV28" s="215"/>
      <c r="AW28" s="215"/>
      <c r="AX28" s="215"/>
      <c r="AY28" s="215"/>
      <c r="AZ28" s="215"/>
      <c r="BA28" s="215"/>
      <c r="BB28" s="216"/>
    </row>
    <row r="29" spans="1:58" ht="15" customHeight="1">
      <c r="A29" s="15" t="s">
        <v>40</v>
      </c>
      <c r="B29" s="14"/>
      <c r="C29" s="226"/>
      <c r="D29" s="227"/>
      <c r="E29" s="14"/>
      <c r="F29" s="196" t="s">
        <v>34</v>
      </c>
      <c r="G29" s="197"/>
      <c r="H29" s="197"/>
      <c r="I29" s="198"/>
      <c r="J29" s="209"/>
      <c r="K29" s="211"/>
      <c r="L29" s="184" t="s">
        <v>67</v>
      </c>
      <c r="M29" s="185"/>
      <c r="N29" s="186"/>
      <c r="O29" s="188"/>
      <c r="P29" s="189"/>
      <c r="Q29" s="190"/>
      <c r="R29" s="188"/>
      <c r="S29" s="189"/>
      <c r="T29" s="189"/>
      <c r="U29" s="189"/>
      <c r="V29" s="189"/>
      <c r="W29" s="189"/>
      <c r="X29" s="189"/>
      <c r="Y29" s="189"/>
      <c r="Z29" s="189"/>
      <c r="AA29" s="189"/>
      <c r="AB29" s="190"/>
      <c r="AC29" s="188"/>
      <c r="AD29" s="189"/>
      <c r="AE29" s="189"/>
      <c r="AF29" s="189"/>
      <c r="AG29" s="189"/>
      <c r="AH29" s="189"/>
      <c r="AI29" s="190"/>
      <c r="AJ29" s="196" t="s">
        <v>34</v>
      </c>
      <c r="AK29" s="197"/>
      <c r="AL29" s="197"/>
      <c r="AM29" s="197"/>
      <c r="AN29" s="198"/>
      <c r="AO29" s="209"/>
      <c r="AP29" s="210"/>
      <c r="AQ29" s="211"/>
      <c r="AR29" s="217"/>
      <c r="AS29" s="218"/>
      <c r="AT29" s="218"/>
      <c r="AU29" s="218"/>
      <c r="AV29" s="218"/>
      <c r="AW29" s="218"/>
      <c r="AX29" s="218"/>
      <c r="AY29" s="218"/>
      <c r="AZ29" s="218"/>
      <c r="BA29" s="218"/>
      <c r="BB29" s="219"/>
    </row>
    <row r="30" spans="1:58" ht="14.25" customHeight="1">
      <c r="A30" s="15" t="s">
        <v>39</v>
      </c>
      <c r="B30" s="14"/>
      <c r="C30" s="226"/>
      <c r="D30" s="227"/>
      <c r="E30" s="14"/>
      <c r="F30" s="196" t="s">
        <v>34</v>
      </c>
      <c r="G30" s="197"/>
      <c r="H30" s="197"/>
      <c r="I30" s="198"/>
      <c r="J30" s="209"/>
      <c r="K30" s="211"/>
      <c r="L30" s="184" t="s">
        <v>68</v>
      </c>
      <c r="M30" s="185"/>
      <c r="N30" s="186"/>
      <c r="O30" s="188"/>
      <c r="P30" s="189"/>
      <c r="Q30" s="190"/>
      <c r="R30" s="188"/>
      <c r="S30" s="189"/>
      <c r="T30" s="189"/>
      <c r="U30" s="189"/>
      <c r="V30" s="189"/>
      <c r="W30" s="189"/>
      <c r="X30" s="189"/>
      <c r="Y30" s="189"/>
      <c r="Z30" s="189"/>
      <c r="AA30" s="189"/>
      <c r="AB30" s="190"/>
      <c r="AC30" s="188"/>
      <c r="AD30" s="189"/>
      <c r="AE30" s="189"/>
      <c r="AF30" s="189"/>
      <c r="AG30" s="189"/>
      <c r="AH30" s="189"/>
      <c r="AI30" s="190"/>
      <c r="AJ30" s="196" t="s">
        <v>34</v>
      </c>
      <c r="AK30" s="197"/>
      <c r="AL30" s="197"/>
      <c r="AM30" s="197"/>
      <c r="AN30" s="198"/>
      <c r="AO30" s="209"/>
      <c r="AP30" s="210"/>
      <c r="AQ30" s="211"/>
      <c r="AR30" s="214"/>
      <c r="AS30" s="215"/>
      <c r="AT30" s="215"/>
      <c r="AU30" s="215"/>
      <c r="AV30" s="215"/>
      <c r="AW30" s="215"/>
      <c r="AX30" s="215"/>
      <c r="AY30" s="215"/>
      <c r="AZ30" s="215"/>
      <c r="BA30" s="215"/>
      <c r="BB30" s="216"/>
    </row>
    <row r="31" spans="1:58" ht="15.9" customHeight="1">
      <c r="A31" s="15" t="s">
        <v>38</v>
      </c>
      <c r="B31" s="14"/>
      <c r="C31" s="226"/>
      <c r="D31" s="227"/>
      <c r="E31" s="14"/>
      <c r="F31" s="196" t="s">
        <v>34</v>
      </c>
      <c r="G31" s="197"/>
      <c r="H31" s="197"/>
      <c r="I31" s="198"/>
      <c r="J31" s="209"/>
      <c r="K31" s="211"/>
      <c r="L31" s="184" t="s">
        <v>69</v>
      </c>
      <c r="M31" s="185"/>
      <c r="N31" s="186"/>
      <c r="O31" s="188"/>
      <c r="P31" s="189"/>
      <c r="Q31" s="190"/>
      <c r="R31" s="188"/>
      <c r="S31" s="189"/>
      <c r="T31" s="189"/>
      <c r="U31" s="189"/>
      <c r="V31" s="189"/>
      <c r="W31" s="189"/>
      <c r="X31" s="189"/>
      <c r="Y31" s="189"/>
      <c r="Z31" s="189"/>
      <c r="AA31" s="189"/>
      <c r="AB31" s="190"/>
      <c r="AC31" s="188"/>
      <c r="AD31" s="189"/>
      <c r="AE31" s="189"/>
      <c r="AF31" s="189"/>
      <c r="AG31" s="189"/>
      <c r="AH31" s="189"/>
      <c r="AI31" s="190"/>
      <c r="AJ31" s="196" t="s">
        <v>34</v>
      </c>
      <c r="AK31" s="197"/>
      <c r="AL31" s="197"/>
      <c r="AM31" s="197"/>
      <c r="AN31" s="198"/>
      <c r="AO31" s="209"/>
      <c r="AP31" s="210"/>
      <c r="AQ31" s="211"/>
      <c r="AR31" s="217"/>
      <c r="AS31" s="218"/>
      <c r="AT31" s="218"/>
      <c r="AU31" s="218"/>
      <c r="AV31" s="218"/>
      <c r="AW31" s="218"/>
      <c r="AX31" s="218"/>
      <c r="AY31" s="218"/>
      <c r="AZ31" s="218"/>
      <c r="BA31" s="218"/>
      <c r="BB31" s="219"/>
    </row>
    <row r="32" spans="1:58" ht="15" customHeight="1">
      <c r="A32" s="15" t="s">
        <v>37</v>
      </c>
      <c r="B32" s="14"/>
      <c r="C32" s="226"/>
      <c r="D32" s="227"/>
      <c r="E32" s="14"/>
      <c r="F32" s="196" t="s">
        <v>34</v>
      </c>
      <c r="G32" s="197"/>
      <c r="H32" s="197"/>
      <c r="I32" s="198"/>
      <c r="J32" s="209"/>
      <c r="K32" s="211"/>
      <c r="L32" s="184" t="s">
        <v>70</v>
      </c>
      <c r="M32" s="185"/>
      <c r="N32" s="186"/>
      <c r="O32" s="188"/>
      <c r="P32" s="189"/>
      <c r="Q32" s="190"/>
      <c r="R32" s="188"/>
      <c r="S32" s="189"/>
      <c r="T32" s="189"/>
      <c r="U32" s="189"/>
      <c r="V32" s="189"/>
      <c r="W32" s="189"/>
      <c r="X32" s="189"/>
      <c r="Y32" s="189"/>
      <c r="Z32" s="189"/>
      <c r="AA32" s="189"/>
      <c r="AB32" s="190"/>
      <c r="AC32" s="188"/>
      <c r="AD32" s="189"/>
      <c r="AE32" s="189"/>
      <c r="AF32" s="189"/>
      <c r="AG32" s="189"/>
      <c r="AH32" s="189"/>
      <c r="AI32" s="190"/>
      <c r="AJ32" s="196" t="s">
        <v>34</v>
      </c>
      <c r="AK32" s="197"/>
      <c r="AL32" s="197"/>
      <c r="AM32" s="197"/>
      <c r="AN32" s="198"/>
      <c r="AO32" s="209"/>
      <c r="AP32" s="210"/>
      <c r="AQ32" s="211"/>
      <c r="AR32" s="199" t="s">
        <v>26</v>
      </c>
      <c r="AS32" s="200"/>
      <c r="AT32" s="200"/>
      <c r="AU32" s="200"/>
      <c r="AV32" s="200"/>
      <c r="AW32" s="200"/>
      <c r="AX32" s="200"/>
      <c r="AY32" s="200"/>
      <c r="AZ32" s="200"/>
      <c r="BA32" s="200"/>
      <c r="BB32" s="201"/>
    </row>
    <row r="33" spans="1:54" ht="14.25" customHeight="1">
      <c r="A33" s="15" t="s">
        <v>36</v>
      </c>
      <c r="B33" s="14"/>
      <c r="C33" s="226"/>
      <c r="D33" s="227"/>
      <c r="E33" s="14"/>
      <c r="F33" s="196" t="s">
        <v>34</v>
      </c>
      <c r="G33" s="197"/>
      <c r="H33" s="197"/>
      <c r="I33" s="198"/>
      <c r="J33" s="209"/>
      <c r="K33" s="211"/>
      <c r="L33" s="184" t="s">
        <v>71</v>
      </c>
      <c r="M33" s="185"/>
      <c r="N33" s="186"/>
      <c r="O33" s="188"/>
      <c r="P33" s="189"/>
      <c r="Q33" s="190"/>
      <c r="R33" s="188"/>
      <c r="S33" s="189"/>
      <c r="T33" s="189"/>
      <c r="U33" s="189"/>
      <c r="V33" s="189"/>
      <c r="W33" s="189"/>
      <c r="X33" s="189"/>
      <c r="Y33" s="189"/>
      <c r="Z33" s="189"/>
      <c r="AA33" s="189"/>
      <c r="AB33" s="190"/>
      <c r="AC33" s="188"/>
      <c r="AD33" s="189"/>
      <c r="AE33" s="189"/>
      <c r="AF33" s="189"/>
      <c r="AG33" s="189"/>
      <c r="AH33" s="189"/>
      <c r="AI33" s="190"/>
      <c r="AJ33" s="196" t="s">
        <v>34</v>
      </c>
      <c r="AK33" s="197"/>
      <c r="AL33" s="197"/>
      <c r="AM33" s="197"/>
      <c r="AN33" s="198"/>
      <c r="AO33" s="209"/>
      <c r="AP33" s="210"/>
      <c r="AQ33" s="211"/>
      <c r="AR33" s="202"/>
      <c r="AS33" s="203"/>
      <c r="AT33" s="203"/>
      <c r="AU33" s="203"/>
      <c r="AV33" s="203"/>
      <c r="AW33" s="203"/>
      <c r="AX33" s="203"/>
      <c r="AY33" s="203"/>
      <c r="AZ33" s="203"/>
      <c r="BA33" s="203"/>
      <c r="BB33" s="204"/>
    </row>
    <row r="34" spans="1:54" ht="15" customHeight="1">
      <c r="A34" s="15" t="s">
        <v>35</v>
      </c>
      <c r="B34" s="14"/>
      <c r="C34" s="226"/>
      <c r="D34" s="227"/>
      <c r="E34" s="14"/>
      <c r="F34" s="196" t="s">
        <v>34</v>
      </c>
      <c r="G34" s="197"/>
      <c r="H34" s="197"/>
      <c r="I34" s="198"/>
      <c r="J34" s="209"/>
      <c r="K34" s="211"/>
      <c r="L34" s="184" t="s">
        <v>72</v>
      </c>
      <c r="M34" s="185"/>
      <c r="N34" s="186"/>
      <c r="O34" s="188"/>
      <c r="P34" s="189"/>
      <c r="Q34" s="190"/>
      <c r="R34" s="188"/>
      <c r="S34" s="189"/>
      <c r="T34" s="189"/>
      <c r="U34" s="189"/>
      <c r="V34" s="189"/>
      <c r="W34" s="189"/>
      <c r="X34" s="189"/>
      <c r="Y34" s="189"/>
      <c r="Z34" s="189"/>
      <c r="AA34" s="189"/>
      <c r="AB34" s="190"/>
      <c r="AC34" s="188"/>
      <c r="AD34" s="189"/>
      <c r="AE34" s="189"/>
      <c r="AF34" s="189"/>
      <c r="AG34" s="189"/>
      <c r="AH34" s="189"/>
      <c r="AI34" s="190"/>
      <c r="AJ34" s="196" t="s">
        <v>34</v>
      </c>
      <c r="AK34" s="197"/>
      <c r="AL34" s="197"/>
      <c r="AM34" s="197"/>
      <c r="AN34" s="198"/>
      <c r="AO34" s="212" t="s">
        <v>33</v>
      </c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  <c r="BB34" s="213"/>
    </row>
    <row r="35" spans="1:54">
      <c r="C35" s="195"/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  <c r="AG35" s="195"/>
    </row>
    <row r="36" spans="1:54">
      <c r="A36" s="15"/>
      <c r="B36" s="15"/>
      <c r="C36" s="15"/>
      <c r="D36" s="15"/>
      <c r="E36" s="15"/>
      <c r="F36" s="178"/>
      <c r="G36" s="178"/>
      <c r="H36" s="178"/>
      <c r="I36" s="179"/>
      <c r="J36" s="180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</row>
    <row r="37" spans="1:54" ht="15" customHeight="1">
      <c r="A37" s="15"/>
      <c r="B37" s="14"/>
      <c r="C37" s="14"/>
      <c r="D37" s="14"/>
      <c r="E37" s="14"/>
      <c r="F37" s="178"/>
      <c r="G37" s="178"/>
      <c r="H37" s="178"/>
      <c r="I37" s="179"/>
      <c r="J37" s="180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</row>
    <row r="38" spans="1:54" ht="15" customHeight="1">
      <c r="A38" s="15"/>
      <c r="B38" s="14"/>
      <c r="C38" s="14"/>
      <c r="D38" s="14"/>
      <c r="E38" s="14"/>
      <c r="F38" s="178"/>
      <c r="G38" s="178"/>
      <c r="H38" s="178"/>
      <c r="I38" s="179"/>
      <c r="J38" s="180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</row>
    <row r="39" spans="1:54" ht="15" customHeight="1">
      <c r="A39" s="15"/>
      <c r="B39" s="14"/>
      <c r="C39" s="14"/>
      <c r="D39" s="14"/>
      <c r="E39" s="14"/>
      <c r="F39" s="178"/>
      <c r="G39" s="178"/>
      <c r="H39" s="178"/>
      <c r="I39" s="179"/>
      <c r="J39" s="180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</row>
    <row r="40" spans="1:54" ht="15" customHeight="1">
      <c r="A40" s="15"/>
      <c r="B40" s="14"/>
      <c r="C40" s="14"/>
      <c r="D40" s="14"/>
      <c r="E40" s="14"/>
      <c r="F40" s="178"/>
      <c r="G40" s="178"/>
      <c r="H40" s="178"/>
      <c r="I40" s="179"/>
      <c r="J40" s="180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</row>
  </sheetData>
  <sheetProtection algorithmName="SHA-512" hashValue="DdgaC70nHzvx/pfbo34cshNfhyIDqT67oTZYuB7Qc4yrPIyW4AT2xOrhyw9K23bAmBgHuw5Dg7WWrokgvY+KBQ==" saltValue="+PFbCFtDCh9CFmNuDdRarA==" spinCount="100000" sheet="1" objects="1" scenarios="1"/>
  <mergeCells count="179">
    <mergeCell ref="F40:I40"/>
    <mergeCell ref="J40:L40"/>
    <mergeCell ref="M40:O40"/>
    <mergeCell ref="P40:Z40"/>
    <mergeCell ref="AA40:AG40"/>
    <mergeCell ref="AH40:AL40"/>
    <mergeCell ref="F39:I39"/>
    <mergeCell ref="J39:L39"/>
    <mergeCell ref="M39:O39"/>
    <mergeCell ref="P39:Z39"/>
    <mergeCell ref="AA39:AG39"/>
    <mergeCell ref="AH39:AL39"/>
    <mergeCell ref="F38:I38"/>
    <mergeCell ref="J38:L38"/>
    <mergeCell ref="M38:O38"/>
    <mergeCell ref="P38:Z38"/>
    <mergeCell ref="AA38:AG38"/>
    <mergeCell ref="AH38:AL38"/>
    <mergeCell ref="F37:I37"/>
    <mergeCell ref="J37:L37"/>
    <mergeCell ref="M37:O37"/>
    <mergeCell ref="P37:Z37"/>
    <mergeCell ref="AA37:AG37"/>
    <mergeCell ref="AH37:AL37"/>
    <mergeCell ref="AJ34:AN34"/>
    <mergeCell ref="AO34:BB34"/>
    <mergeCell ref="C35:AG35"/>
    <mergeCell ref="F36:I36"/>
    <mergeCell ref="J36:L36"/>
    <mergeCell ref="M36:O36"/>
    <mergeCell ref="P36:Z36"/>
    <mergeCell ref="AA36:AG36"/>
    <mergeCell ref="AH36:AL36"/>
    <mergeCell ref="C34:D34"/>
    <mergeCell ref="F34:I34"/>
    <mergeCell ref="L34:N34"/>
    <mergeCell ref="O34:Q34"/>
    <mergeCell ref="R34:AB34"/>
    <mergeCell ref="AC34:AI34"/>
    <mergeCell ref="AJ32:AN32"/>
    <mergeCell ref="AR32:BB33"/>
    <mergeCell ref="C33:D33"/>
    <mergeCell ref="F33:I33"/>
    <mergeCell ref="L33:N33"/>
    <mergeCell ref="O33:Q33"/>
    <mergeCell ref="R33:AB33"/>
    <mergeCell ref="AC33:AI33"/>
    <mergeCell ref="AJ33:AN33"/>
    <mergeCell ref="C32:D32"/>
    <mergeCell ref="F32:I32"/>
    <mergeCell ref="L32:N32"/>
    <mergeCell ref="O32:Q32"/>
    <mergeCell ref="R32:AB32"/>
    <mergeCell ref="AC32:AI32"/>
    <mergeCell ref="AJ30:AN30"/>
    <mergeCell ref="AR30:BB31"/>
    <mergeCell ref="C31:D31"/>
    <mergeCell ref="F31:I31"/>
    <mergeCell ref="L31:N31"/>
    <mergeCell ref="O31:Q31"/>
    <mergeCell ref="R31:AB31"/>
    <mergeCell ref="AC31:AI31"/>
    <mergeCell ref="AJ31:AN31"/>
    <mergeCell ref="C30:D30"/>
    <mergeCell ref="F30:I30"/>
    <mergeCell ref="L30:N30"/>
    <mergeCell ref="O30:Q30"/>
    <mergeCell ref="R30:AB30"/>
    <mergeCell ref="AC30:AI30"/>
    <mergeCell ref="AJ26:AN26"/>
    <mergeCell ref="AO26:AQ33"/>
    <mergeCell ref="AR26:BB27"/>
    <mergeCell ref="C27:D27"/>
    <mergeCell ref="F27:I27"/>
    <mergeCell ref="L27:N27"/>
    <mergeCell ref="O27:Q27"/>
    <mergeCell ref="R27:AB27"/>
    <mergeCell ref="AC27:AI27"/>
    <mergeCell ref="AJ27:AN27"/>
    <mergeCell ref="AR28:BB29"/>
    <mergeCell ref="C29:D29"/>
    <mergeCell ref="F29:I29"/>
    <mergeCell ref="L29:N29"/>
    <mergeCell ref="O29:Q29"/>
    <mergeCell ref="R29:AB29"/>
    <mergeCell ref="AC29:AI29"/>
    <mergeCell ref="AJ29:AN29"/>
    <mergeCell ref="F28:I28"/>
    <mergeCell ref="L28:N28"/>
    <mergeCell ref="O28:Q28"/>
    <mergeCell ref="R28:AB28"/>
    <mergeCell ref="AC28:AI28"/>
    <mergeCell ref="AJ28:AN28"/>
    <mergeCell ref="C25:F25"/>
    <mergeCell ref="L25:AI25"/>
    <mergeCell ref="C26:D26"/>
    <mergeCell ref="F26:I26"/>
    <mergeCell ref="J26:K34"/>
    <mergeCell ref="L26:N26"/>
    <mergeCell ref="O26:Q26"/>
    <mergeCell ref="R26:AB26"/>
    <mergeCell ref="AC26:AI26"/>
    <mergeCell ref="C28:D28"/>
    <mergeCell ref="F22:G22"/>
    <mergeCell ref="AY22:AZ22"/>
    <mergeCell ref="F23:G23"/>
    <mergeCell ref="AY23:AZ23"/>
    <mergeCell ref="F24:G24"/>
    <mergeCell ref="AY24:AZ24"/>
    <mergeCell ref="F19:G19"/>
    <mergeCell ref="AY19:AZ19"/>
    <mergeCell ref="F20:G20"/>
    <mergeCell ref="AY20:AZ20"/>
    <mergeCell ref="F21:G21"/>
    <mergeCell ref="AY21:AZ21"/>
    <mergeCell ref="F16:G16"/>
    <mergeCell ref="AY16:AZ16"/>
    <mergeCell ref="F17:G17"/>
    <mergeCell ref="AY17:AZ17"/>
    <mergeCell ref="F18:G18"/>
    <mergeCell ref="AY18:AZ18"/>
    <mergeCell ref="F13:G13"/>
    <mergeCell ref="AY13:AZ13"/>
    <mergeCell ref="F14:G14"/>
    <mergeCell ref="AY14:AZ14"/>
    <mergeCell ref="F15:G15"/>
    <mergeCell ref="AY15:AZ15"/>
    <mergeCell ref="F10:G10"/>
    <mergeCell ref="AY10:AZ10"/>
    <mergeCell ref="F11:G11"/>
    <mergeCell ref="AY11:AZ11"/>
    <mergeCell ref="F12:G12"/>
    <mergeCell ref="AY12:AZ12"/>
    <mergeCell ref="F7:G7"/>
    <mergeCell ref="AY7:AZ7"/>
    <mergeCell ref="F8:G8"/>
    <mergeCell ref="AY8:AZ8"/>
    <mergeCell ref="F9:G9"/>
    <mergeCell ref="AY9:AZ9"/>
    <mergeCell ref="AR4:AT4"/>
    <mergeCell ref="AU4:AW4"/>
    <mergeCell ref="F5:G5"/>
    <mergeCell ref="AY5:AZ5"/>
    <mergeCell ref="F6:G6"/>
    <mergeCell ref="AY6:AZ6"/>
    <mergeCell ref="Z4:AB4"/>
    <mergeCell ref="AC4:AE4"/>
    <mergeCell ref="AF4:AH4"/>
    <mergeCell ref="AI4:AK4"/>
    <mergeCell ref="AL4:AN4"/>
    <mergeCell ref="AO4:AQ4"/>
    <mergeCell ref="H4:J4"/>
    <mergeCell ref="K4:M4"/>
    <mergeCell ref="N4:P4"/>
    <mergeCell ref="Q4:S4"/>
    <mergeCell ref="T4:V4"/>
    <mergeCell ref="W4:Y4"/>
    <mergeCell ref="AD3:AG3"/>
    <mergeCell ref="AH3:AI3"/>
    <mergeCell ref="AJ3:AM3"/>
    <mergeCell ref="AN3:AP3"/>
    <mergeCell ref="AQ3:AW3"/>
    <mergeCell ref="AY3:BA3"/>
    <mergeCell ref="AJ1:AX1"/>
    <mergeCell ref="AY1:AZ1"/>
    <mergeCell ref="BA1:BB1"/>
    <mergeCell ref="A2:BB2"/>
    <mergeCell ref="A3:B3"/>
    <mergeCell ref="F3:I3"/>
    <mergeCell ref="J3:L3"/>
    <mergeCell ref="M3:P3"/>
    <mergeCell ref="Q3:T3"/>
    <mergeCell ref="U3:X3"/>
    <mergeCell ref="A1:C1"/>
    <mergeCell ref="F1:H1"/>
    <mergeCell ref="I1:N1"/>
    <mergeCell ref="O1:Y1"/>
    <mergeCell ref="Z1:AF1"/>
    <mergeCell ref="AG1:AI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6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001DE-9F7F-4249-8DD9-F7F8C29316B2}">
  <sheetPr codeName="Sheet8">
    <pageSetUpPr fitToPage="1"/>
  </sheetPr>
  <dimension ref="A1:BI40"/>
  <sheetViews>
    <sheetView zoomScale="90" zoomScaleNormal="90" workbookViewId="0">
      <selection activeCell="G5" sqref="G5:AV24"/>
    </sheetView>
  </sheetViews>
  <sheetFormatPr defaultColWidth="9" defaultRowHeight="13.2"/>
  <cols>
    <col min="1" max="2" width="5.33203125" style="13" customWidth="1"/>
    <col min="3" max="3" width="24.109375" style="13" customWidth="1"/>
    <col min="4" max="4" width="17.109375" style="13" customWidth="1"/>
    <col min="5" max="6" width="2.77734375" style="13" customWidth="1"/>
    <col min="7" max="48" width="2.109375" style="13" customWidth="1"/>
    <col min="49" max="49" width="8.6640625" style="13" customWidth="1"/>
    <col min="50" max="50" width="2.33203125" style="13" customWidth="1"/>
    <col min="51" max="51" width="3.5546875" style="13" customWidth="1"/>
    <col min="52" max="52" width="5.33203125" style="13" customWidth="1"/>
    <col min="53" max="53" width="6.77734375" style="13" customWidth="1"/>
    <col min="54" max="54" width="9" style="13"/>
    <col min="55" max="57" width="0" style="13" hidden="1" customWidth="1"/>
    <col min="58" max="16384" width="9" style="13"/>
  </cols>
  <sheetData>
    <row r="1" spans="1:61" ht="17.25" customHeight="1">
      <c r="A1" s="181" t="s">
        <v>76</v>
      </c>
      <c r="B1" s="181"/>
      <c r="C1" s="181"/>
      <c r="D1" s="34" t="s">
        <v>0</v>
      </c>
      <c r="E1" s="191"/>
      <c r="F1" s="191"/>
      <c r="G1" s="192"/>
      <c r="H1" s="176" t="s">
        <v>105</v>
      </c>
      <c r="I1" s="177"/>
      <c r="J1" s="177"/>
      <c r="K1" s="177"/>
      <c r="L1" s="177"/>
      <c r="M1" s="177"/>
      <c r="N1" s="177" t="str">
        <f>CONCATENATE("Match ",'Club and ADMIN lookup'!$H$2,"   MCAA LGE.      DIV")</f>
        <v>Match 1   MCAA LGE.      DIV</v>
      </c>
      <c r="O1" s="177"/>
      <c r="P1" s="177"/>
      <c r="Q1" s="177"/>
      <c r="R1" s="177"/>
      <c r="S1" s="177"/>
      <c r="T1" s="177"/>
      <c r="U1" s="177"/>
      <c r="V1" s="177"/>
      <c r="W1" s="177"/>
      <c r="X1" s="177"/>
      <c r="Y1" s="177">
        <f>'Club and ADMIN lookup'!$H$1</f>
        <v>1</v>
      </c>
      <c r="Z1" s="177"/>
      <c r="AA1" s="177"/>
      <c r="AB1" s="177"/>
      <c r="AC1" s="177"/>
      <c r="AD1" s="177"/>
      <c r="AE1" s="193"/>
      <c r="AF1" s="176" t="s">
        <v>54</v>
      </c>
      <c r="AG1" s="177"/>
      <c r="AH1" s="177"/>
      <c r="AI1" s="177" t="str">
        <f>'Club and ADMIN lookup'!$J$1</f>
        <v>Burton</v>
      </c>
      <c r="AJ1" s="177"/>
      <c r="AK1" s="177"/>
      <c r="AL1" s="177"/>
      <c r="AM1" s="177"/>
      <c r="AN1" s="177"/>
      <c r="AO1" s="177"/>
      <c r="AP1" s="177"/>
      <c r="AQ1" s="177"/>
      <c r="AR1" s="177"/>
      <c r="AS1" s="177"/>
      <c r="AT1" s="177"/>
      <c r="AU1" s="177"/>
      <c r="AV1" s="177"/>
      <c r="AW1" s="193"/>
      <c r="AX1" s="176" t="s">
        <v>55</v>
      </c>
      <c r="AY1" s="177"/>
      <c r="AZ1" s="194">
        <f>'Club and ADMIN lookup'!$J$2</f>
        <v>46158</v>
      </c>
      <c r="BA1" s="193"/>
      <c r="BG1" s="13" t="s">
        <v>390</v>
      </c>
      <c r="BH1" s="13" t="s">
        <v>391</v>
      </c>
      <c r="BI1" s="13" t="s">
        <v>392</v>
      </c>
    </row>
    <row r="2" spans="1:61" ht="6" customHeight="1">
      <c r="A2" s="224"/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  <c r="AB2" s="224"/>
      <c r="AC2" s="224"/>
      <c r="AD2" s="224"/>
      <c r="AE2" s="224"/>
      <c r="AF2" s="224"/>
      <c r="AG2" s="224"/>
      <c r="AH2" s="224"/>
      <c r="AI2" s="224"/>
      <c r="AJ2" s="224"/>
      <c r="AK2" s="224"/>
      <c r="AL2" s="224"/>
      <c r="AM2" s="224"/>
      <c r="AN2" s="224"/>
      <c r="AO2" s="224"/>
      <c r="AP2" s="224"/>
      <c r="AQ2" s="224"/>
      <c r="AR2" s="224"/>
      <c r="AS2" s="224"/>
      <c r="AT2" s="224"/>
      <c r="AU2" s="224"/>
      <c r="AV2" s="224"/>
      <c r="AW2" s="224"/>
      <c r="AX2" s="224"/>
      <c r="AY2" s="224"/>
      <c r="AZ2" s="224"/>
      <c r="BA2" s="224"/>
    </row>
    <row r="3" spans="1:61" ht="15" customHeight="1">
      <c r="A3" s="176" t="s">
        <v>107</v>
      </c>
      <c r="B3" s="177"/>
      <c r="C3" s="39">
        <f>VLOOKUP(L3,'Club and ADMIN lookup'!$D$2:$F$18,VLOOKUP('Club and ADMIN lookup'!$H$1,'Club and ADMIN lookup'!$G$5:$H$9,2,FALSE),FALSE)</f>
        <v>0.64583333333333337</v>
      </c>
      <c r="D3" s="34" t="s">
        <v>106</v>
      </c>
      <c r="E3" s="177"/>
      <c r="F3" s="177"/>
      <c r="G3" s="177"/>
      <c r="H3" s="193"/>
      <c r="I3" s="176" t="s">
        <v>56</v>
      </c>
      <c r="J3" s="177"/>
      <c r="K3" s="177"/>
      <c r="L3" s="220" t="s">
        <v>89</v>
      </c>
      <c r="M3" s="220"/>
      <c r="N3" s="220"/>
      <c r="O3" s="221"/>
      <c r="P3" s="176" t="s">
        <v>108</v>
      </c>
      <c r="Q3" s="177"/>
      <c r="R3" s="177"/>
      <c r="S3" s="177"/>
      <c r="T3" s="222">
        <f>VLOOKUP(L3,'Club and ADMIN lookup'!$G$13:$H$19,2,FALSE)</f>
        <v>1.25</v>
      </c>
      <c r="U3" s="222"/>
      <c r="V3" s="222"/>
      <c r="W3" s="223"/>
      <c r="X3" s="33"/>
      <c r="Y3" s="33"/>
      <c r="Z3" s="33"/>
      <c r="AA3" s="33"/>
      <c r="AB3" s="33"/>
      <c r="AC3" s="176" t="s">
        <v>109</v>
      </c>
      <c r="AD3" s="177"/>
      <c r="AE3" s="177"/>
      <c r="AF3" s="177"/>
      <c r="AG3" s="177" t="s">
        <v>110</v>
      </c>
      <c r="AH3" s="177"/>
      <c r="AI3" s="222">
        <f>IF(BH3="MW","mixed",IF(BH3="M",VLOOKUP(BI3,'League and Div records'!A32:W52,BG3,FALSE),IF(BH3="W",VLOOKUP(BI3,'League and Div records'!A5:W26,BG3,FALSE),"err")))</f>
        <v>1.8</v>
      </c>
      <c r="AJ3" s="222"/>
      <c r="AK3" s="222"/>
      <c r="AL3" s="223"/>
      <c r="AM3" s="176" t="s">
        <v>111</v>
      </c>
      <c r="AN3" s="177"/>
      <c r="AO3" s="177"/>
      <c r="AP3" s="222">
        <f>IF(BH3="MW","mixed",IF(BH3="M",VLOOKUP(BI3,'League and Div records'!A32:W52,4,FALSE),IF(BH3="W",VLOOKUP(BI3,'League and Div records'!A5:W26,4,FALSE),"err")))</f>
        <v>1.8</v>
      </c>
      <c r="AQ3" s="222"/>
      <c r="AR3" s="222"/>
      <c r="AS3" s="222"/>
      <c r="AT3" s="222"/>
      <c r="AU3" s="222"/>
      <c r="AV3" s="223"/>
      <c r="AW3" s="33"/>
      <c r="AX3" s="176" t="s">
        <v>173</v>
      </c>
      <c r="AY3" s="177"/>
      <c r="AZ3" s="177"/>
      <c r="BA3" s="52" t="str">
        <f>HLOOKUP(L3,'Club and ADMIN lookup'!$C$43:$R$44,2,FALSE)</f>
        <v>HJ</v>
      </c>
      <c r="BG3" s="13">
        <f>VLOOKUP(Y1,'Club and ADMIN lookup'!T1:X5,5,FALSE)</f>
        <v>10</v>
      </c>
      <c r="BH3" s="13" t="str">
        <f>VLOOKUP(L3,'Club and ADMIN lookup'!$S$14:$U$30,2,FALSE)</f>
        <v>W</v>
      </c>
      <c r="BI3" s="13" t="str">
        <f>VLOOKUP(L3,'Club and ADMIN lookup'!$S$14:$U$30,3,FALSE)</f>
        <v>HJ</v>
      </c>
    </row>
    <row r="4" spans="1:61" ht="42.75" customHeight="1" thickBot="1">
      <c r="A4" s="35" t="s">
        <v>1</v>
      </c>
      <c r="B4" s="35" t="s">
        <v>62</v>
      </c>
      <c r="C4" s="36" t="s">
        <v>52</v>
      </c>
      <c r="D4" s="29" t="s">
        <v>51</v>
      </c>
      <c r="E4" s="30" t="s">
        <v>50</v>
      </c>
      <c r="F4" s="31" t="s">
        <v>49</v>
      </c>
      <c r="G4" s="205" t="s">
        <v>48</v>
      </c>
      <c r="H4" s="206"/>
      <c r="I4" s="207"/>
      <c r="J4" s="205" t="s">
        <v>48</v>
      </c>
      <c r="K4" s="206"/>
      <c r="L4" s="207"/>
      <c r="M4" s="205" t="s">
        <v>48</v>
      </c>
      <c r="N4" s="206"/>
      <c r="O4" s="207"/>
      <c r="P4" s="205" t="s">
        <v>48</v>
      </c>
      <c r="Q4" s="206"/>
      <c r="R4" s="207"/>
      <c r="S4" s="205" t="s">
        <v>48</v>
      </c>
      <c r="T4" s="206"/>
      <c r="U4" s="207"/>
      <c r="V4" s="205" t="s">
        <v>48</v>
      </c>
      <c r="W4" s="206"/>
      <c r="X4" s="207"/>
      <c r="Y4" s="205" t="s">
        <v>48</v>
      </c>
      <c r="Z4" s="206"/>
      <c r="AA4" s="207"/>
      <c r="AB4" s="205" t="s">
        <v>48</v>
      </c>
      <c r="AC4" s="206"/>
      <c r="AD4" s="207"/>
      <c r="AE4" s="205" t="s">
        <v>48</v>
      </c>
      <c r="AF4" s="206"/>
      <c r="AG4" s="207"/>
      <c r="AH4" s="205" t="s">
        <v>48</v>
      </c>
      <c r="AI4" s="206"/>
      <c r="AJ4" s="207"/>
      <c r="AK4" s="205" t="s">
        <v>48</v>
      </c>
      <c r="AL4" s="206"/>
      <c r="AM4" s="207"/>
      <c r="AN4" s="205" t="s">
        <v>48</v>
      </c>
      <c r="AO4" s="206"/>
      <c r="AP4" s="207"/>
      <c r="AQ4" s="205" t="s">
        <v>48</v>
      </c>
      <c r="AR4" s="206"/>
      <c r="AS4" s="207"/>
      <c r="AT4" s="205" t="s">
        <v>48</v>
      </c>
      <c r="AU4" s="206"/>
      <c r="AV4" s="207"/>
      <c r="AW4" s="37" t="s">
        <v>53</v>
      </c>
      <c r="AX4" s="30" t="s">
        <v>47</v>
      </c>
      <c r="AY4" s="31" t="s">
        <v>46</v>
      </c>
      <c r="AZ4" s="35" t="s">
        <v>45</v>
      </c>
      <c r="BA4" s="35" t="s">
        <v>44</v>
      </c>
      <c r="BC4" s="38" t="s">
        <v>177</v>
      </c>
      <c r="BD4" s="38" t="s">
        <v>178</v>
      </c>
      <c r="BE4" s="38" t="s">
        <v>180</v>
      </c>
    </row>
    <row r="5" spans="1:61" ht="17.25" customHeight="1">
      <c r="A5" s="22">
        <v>1</v>
      </c>
      <c r="B5" s="21">
        <f>IF(BD5&lt;0.1,"",VLOOKUP($BA$3,'Club and ADMIN lookup'!$B$49:$FU$70,BD5,FALSE)*BE5)</f>
        <v>6</v>
      </c>
      <c r="C5" s="19"/>
      <c r="D5" s="21" t="str">
        <f>IF(B5="","",IF(B5&lt;0.1,"",VLOOKUP(B5,'Club and ADMIN lookup'!$A$2:$B$25,2,FALSE)))</f>
        <v>R&amp;N</v>
      </c>
      <c r="E5" s="182"/>
      <c r="F5" s="183"/>
      <c r="G5" s="163"/>
      <c r="H5" s="164"/>
      <c r="I5" s="165"/>
      <c r="J5" s="163"/>
      <c r="K5" s="164"/>
      <c r="L5" s="165"/>
      <c r="M5" s="163"/>
      <c r="N5" s="164"/>
      <c r="O5" s="165"/>
      <c r="P5" s="163"/>
      <c r="Q5" s="164"/>
      <c r="R5" s="165"/>
      <c r="S5" s="163"/>
      <c r="T5" s="164"/>
      <c r="U5" s="165"/>
      <c r="V5" s="163"/>
      <c r="W5" s="164"/>
      <c r="X5" s="165"/>
      <c r="Y5" s="163"/>
      <c r="Z5" s="164"/>
      <c r="AA5" s="165"/>
      <c r="AB5" s="163"/>
      <c r="AC5" s="164"/>
      <c r="AD5" s="165"/>
      <c r="AE5" s="163"/>
      <c r="AF5" s="164"/>
      <c r="AG5" s="165"/>
      <c r="AH5" s="163"/>
      <c r="AI5" s="164"/>
      <c r="AJ5" s="165"/>
      <c r="AK5" s="163"/>
      <c r="AL5" s="164"/>
      <c r="AM5" s="165"/>
      <c r="AN5" s="163"/>
      <c r="AO5" s="164"/>
      <c r="AP5" s="165"/>
      <c r="AQ5" s="163"/>
      <c r="AR5" s="164"/>
      <c r="AS5" s="165"/>
      <c r="AT5" s="163"/>
      <c r="AU5" s="164"/>
      <c r="AV5" s="165"/>
      <c r="AW5" s="171" t="s">
        <v>43</v>
      </c>
      <c r="AX5" s="182"/>
      <c r="AY5" s="208"/>
      <c r="AZ5" s="19"/>
      <c r="BA5" s="19"/>
      <c r="BC5" s="13">
        <f>VLOOKUP('Club and ADMIN lookup'!$J$3,'Club and ADMIN lookup'!$U$7:$V$10,2,FALSE)</f>
        <v>4</v>
      </c>
      <c r="BD5" s="13">
        <f>VLOOKUP($A5,'Club and ADMIN lookup'!$I$7:$Q$26,$BC5,FALSE)</f>
        <v>46</v>
      </c>
      <c r="BE5" s="13">
        <f>VLOOKUP($A5,'Club and ADMIN lookup'!$I$7:$Q$26,$BC5+1,FALSE)</f>
        <v>1</v>
      </c>
    </row>
    <row r="6" spans="1:61" ht="17.25" customHeight="1">
      <c r="A6" s="22">
        <v>2</v>
      </c>
      <c r="B6" s="21">
        <f>IF(BD6&lt;0.1,"",VLOOKUP($BA$3,'Club and ADMIN lookup'!$B$49:$FU$70,BD6,FALSE)*BE6)</f>
        <v>1</v>
      </c>
      <c r="C6" s="19"/>
      <c r="D6" s="21" t="str">
        <f>IF(B6="","",IF(B6&lt;0.1,"",VLOOKUP(B6,'Club and ADMIN lookup'!$A$2:$B$25,2,FALSE)))</f>
        <v>BRAT</v>
      </c>
      <c r="E6" s="182"/>
      <c r="F6" s="183"/>
      <c r="G6" s="166"/>
      <c r="H6" s="19"/>
      <c r="I6" s="167"/>
      <c r="J6" s="166"/>
      <c r="K6" s="19"/>
      <c r="L6" s="167"/>
      <c r="M6" s="166"/>
      <c r="N6" s="19"/>
      <c r="O6" s="167"/>
      <c r="P6" s="166"/>
      <c r="Q6" s="19"/>
      <c r="R6" s="167"/>
      <c r="S6" s="166"/>
      <c r="T6" s="19"/>
      <c r="U6" s="167"/>
      <c r="V6" s="166"/>
      <c r="W6" s="19"/>
      <c r="X6" s="167"/>
      <c r="Y6" s="166"/>
      <c r="Z6" s="19"/>
      <c r="AA6" s="167"/>
      <c r="AB6" s="166"/>
      <c r="AC6" s="19"/>
      <c r="AD6" s="167"/>
      <c r="AE6" s="166"/>
      <c r="AF6" s="19"/>
      <c r="AG6" s="167"/>
      <c r="AH6" s="166"/>
      <c r="AI6" s="19"/>
      <c r="AJ6" s="167"/>
      <c r="AK6" s="166"/>
      <c r="AL6" s="19"/>
      <c r="AM6" s="167"/>
      <c r="AN6" s="166"/>
      <c r="AO6" s="19"/>
      <c r="AP6" s="167"/>
      <c r="AQ6" s="166"/>
      <c r="AR6" s="19"/>
      <c r="AS6" s="167"/>
      <c r="AT6" s="166"/>
      <c r="AU6" s="19"/>
      <c r="AV6" s="167"/>
      <c r="AW6" s="171" t="s">
        <v>43</v>
      </c>
      <c r="AX6" s="182"/>
      <c r="AY6" s="208"/>
      <c r="AZ6" s="19"/>
      <c r="BA6" s="19"/>
      <c r="BC6" s="13">
        <f>VLOOKUP('Club and ADMIN lookup'!$J$3,'Club and ADMIN lookup'!$U$7:$V$10,2,FALSE)</f>
        <v>4</v>
      </c>
      <c r="BD6" s="13">
        <f>VLOOKUP($A6,'Club and ADMIN lookup'!$I$7:$Q$26,$BC6,FALSE)</f>
        <v>47</v>
      </c>
      <c r="BE6" s="13">
        <f>VLOOKUP($A6,'Club and ADMIN lookup'!$I$7:$Q$26,$BC6+1,FALSE)</f>
        <v>1</v>
      </c>
    </row>
    <row r="7" spans="1:61" ht="17.25" customHeight="1">
      <c r="A7" s="22">
        <v>3</v>
      </c>
      <c r="B7" s="21">
        <f>IF(BD7&lt;0.1,"",VLOOKUP($BA$3,'Club and ADMIN lookup'!$B$49:$FU$70,BD7,FALSE)*BE7)</f>
        <v>2</v>
      </c>
      <c r="C7" s="19"/>
      <c r="D7" s="21" t="str">
        <f>IF(B7="","",IF(B7&lt;0.1,"",VLOOKUP(B7,'Club and ADMIN lookup'!$A$2:$B$25,2,FALSE)))</f>
        <v>B&amp;W&amp;B</v>
      </c>
      <c r="E7" s="182"/>
      <c r="F7" s="183"/>
      <c r="G7" s="166"/>
      <c r="H7" s="19"/>
      <c r="I7" s="167"/>
      <c r="J7" s="166"/>
      <c r="K7" s="19"/>
      <c r="L7" s="167"/>
      <c r="M7" s="166"/>
      <c r="N7" s="19"/>
      <c r="O7" s="167"/>
      <c r="P7" s="166"/>
      <c r="Q7" s="19"/>
      <c r="R7" s="167"/>
      <c r="S7" s="166"/>
      <c r="T7" s="19"/>
      <c r="U7" s="167"/>
      <c r="V7" s="166"/>
      <c r="W7" s="19"/>
      <c r="X7" s="167"/>
      <c r="Y7" s="166"/>
      <c r="Z7" s="19"/>
      <c r="AA7" s="167"/>
      <c r="AB7" s="166"/>
      <c r="AC7" s="19"/>
      <c r="AD7" s="167"/>
      <c r="AE7" s="166"/>
      <c r="AF7" s="19"/>
      <c r="AG7" s="167"/>
      <c r="AH7" s="166"/>
      <c r="AI7" s="19"/>
      <c r="AJ7" s="167"/>
      <c r="AK7" s="166"/>
      <c r="AL7" s="19"/>
      <c r="AM7" s="167"/>
      <c r="AN7" s="166"/>
      <c r="AO7" s="19"/>
      <c r="AP7" s="167"/>
      <c r="AQ7" s="166"/>
      <c r="AR7" s="19"/>
      <c r="AS7" s="167"/>
      <c r="AT7" s="166"/>
      <c r="AU7" s="19"/>
      <c r="AV7" s="167"/>
      <c r="AW7" s="171" t="s">
        <v>43</v>
      </c>
      <c r="AX7" s="182"/>
      <c r="AY7" s="208"/>
      <c r="AZ7" s="19"/>
      <c r="BA7" s="19"/>
      <c r="BC7" s="13">
        <f>VLOOKUP('Club and ADMIN lookup'!$J$3,'Club and ADMIN lookup'!$U$7:$V$10,2,FALSE)</f>
        <v>4</v>
      </c>
      <c r="BD7" s="13">
        <f>VLOOKUP($A7,'Club and ADMIN lookup'!$I$7:$Q$26,$BC7,FALSE)</f>
        <v>48</v>
      </c>
      <c r="BE7" s="13">
        <f>VLOOKUP($A7,'Club and ADMIN lookup'!$I$7:$Q$26,$BC7+1,FALSE)</f>
        <v>1</v>
      </c>
    </row>
    <row r="8" spans="1:61" ht="17.25" customHeight="1">
      <c r="A8" s="22">
        <v>4</v>
      </c>
      <c r="B8" s="21">
        <f>IF(BD8&lt;0.1,"",VLOOKUP($BA$3,'Club and ADMIN lookup'!$B$49:$FU$70,BD8,FALSE)*BE8)</f>
        <v>3</v>
      </c>
      <c r="C8" s="19"/>
      <c r="D8" s="21" t="str">
        <f>IF(B8="","",IF(B8&lt;0.1,"",VLOOKUP(B8,'Club and ADMIN lookup'!$A$2:$B$25,2,FALSE)))</f>
        <v>Burt</v>
      </c>
      <c r="E8" s="182"/>
      <c r="F8" s="183"/>
      <c r="G8" s="166"/>
      <c r="H8" s="19"/>
      <c r="I8" s="167"/>
      <c r="J8" s="166"/>
      <c r="K8" s="19"/>
      <c r="L8" s="167"/>
      <c r="M8" s="166"/>
      <c r="N8" s="19"/>
      <c r="O8" s="167"/>
      <c r="P8" s="166"/>
      <c r="Q8" s="19"/>
      <c r="R8" s="167"/>
      <c r="S8" s="166"/>
      <c r="T8" s="19"/>
      <c r="U8" s="167"/>
      <c r="V8" s="166"/>
      <c r="W8" s="19"/>
      <c r="X8" s="167"/>
      <c r="Y8" s="166"/>
      <c r="Z8" s="19"/>
      <c r="AA8" s="167"/>
      <c r="AB8" s="166"/>
      <c r="AC8" s="19"/>
      <c r="AD8" s="167"/>
      <c r="AE8" s="166"/>
      <c r="AF8" s="19"/>
      <c r="AG8" s="167"/>
      <c r="AH8" s="166"/>
      <c r="AI8" s="19"/>
      <c r="AJ8" s="167"/>
      <c r="AK8" s="166"/>
      <c r="AL8" s="19"/>
      <c r="AM8" s="167"/>
      <c r="AN8" s="166"/>
      <c r="AO8" s="19"/>
      <c r="AP8" s="167"/>
      <c r="AQ8" s="166"/>
      <c r="AR8" s="19"/>
      <c r="AS8" s="167"/>
      <c r="AT8" s="166"/>
      <c r="AU8" s="19"/>
      <c r="AV8" s="167"/>
      <c r="AW8" s="171" t="s">
        <v>43</v>
      </c>
      <c r="AX8" s="182"/>
      <c r="AY8" s="208"/>
      <c r="AZ8" s="19"/>
      <c r="BA8" s="19"/>
      <c r="BC8" s="13">
        <f>VLOOKUP('Club and ADMIN lookup'!$J$3,'Club and ADMIN lookup'!$U$7:$V$10,2,FALSE)</f>
        <v>4</v>
      </c>
      <c r="BD8" s="13">
        <f>VLOOKUP($A8,'Club and ADMIN lookup'!$I$7:$Q$26,$BC8,FALSE)</f>
        <v>49</v>
      </c>
      <c r="BE8" s="13">
        <f>VLOOKUP($A8,'Club and ADMIN lookup'!$I$7:$Q$26,$BC8+1,FALSE)</f>
        <v>1</v>
      </c>
    </row>
    <row r="9" spans="1:61" ht="17.25" customHeight="1">
      <c r="A9" s="22">
        <v>5</v>
      </c>
      <c r="B9" s="21">
        <f>IF(BD9&lt;0.1,"",VLOOKUP($BA$3,'Club and ADMIN lookup'!$B$49:$FU$70,BD9,FALSE)*BE9)</f>
        <v>4</v>
      </c>
      <c r="C9" s="19"/>
      <c r="D9" s="21" t="str">
        <f>IF(B9="","",IF(B9&lt;0.1,"",VLOOKUP(B9,'Club and ADMIN lookup'!$A$2:$B$25,2,FALSE)))</f>
        <v>Hales</v>
      </c>
      <c r="E9" s="182"/>
      <c r="F9" s="183"/>
      <c r="G9" s="166"/>
      <c r="H9" s="19"/>
      <c r="I9" s="167"/>
      <c r="J9" s="166"/>
      <c r="K9" s="19"/>
      <c r="L9" s="167"/>
      <c r="M9" s="166"/>
      <c r="N9" s="19"/>
      <c r="O9" s="167"/>
      <c r="P9" s="166"/>
      <c r="Q9" s="19"/>
      <c r="R9" s="167"/>
      <c r="S9" s="166"/>
      <c r="T9" s="19"/>
      <c r="U9" s="167"/>
      <c r="V9" s="166"/>
      <c r="W9" s="19"/>
      <c r="X9" s="167"/>
      <c r="Y9" s="166"/>
      <c r="Z9" s="19"/>
      <c r="AA9" s="167"/>
      <c r="AB9" s="166"/>
      <c r="AC9" s="19"/>
      <c r="AD9" s="167"/>
      <c r="AE9" s="166"/>
      <c r="AF9" s="19"/>
      <c r="AG9" s="167"/>
      <c r="AH9" s="166"/>
      <c r="AI9" s="19"/>
      <c r="AJ9" s="167"/>
      <c r="AK9" s="166"/>
      <c r="AL9" s="19"/>
      <c r="AM9" s="167"/>
      <c r="AN9" s="166"/>
      <c r="AO9" s="19"/>
      <c r="AP9" s="167"/>
      <c r="AQ9" s="166"/>
      <c r="AR9" s="19"/>
      <c r="AS9" s="167"/>
      <c r="AT9" s="166"/>
      <c r="AU9" s="19"/>
      <c r="AV9" s="167"/>
      <c r="AW9" s="171" t="s">
        <v>43</v>
      </c>
      <c r="AX9" s="182"/>
      <c r="AY9" s="208"/>
      <c r="AZ9" s="19"/>
      <c r="BA9" s="19"/>
      <c r="BC9" s="13">
        <f>VLOOKUP('Club and ADMIN lookup'!$J$3,'Club and ADMIN lookup'!$U$7:$V$10,2,FALSE)</f>
        <v>4</v>
      </c>
      <c r="BD9" s="13">
        <f>VLOOKUP($A9,'Club and ADMIN lookup'!$I$7:$Q$26,$BC9,FALSE)</f>
        <v>50</v>
      </c>
      <c r="BE9" s="13">
        <f>VLOOKUP($A9,'Club and ADMIN lookup'!$I$7:$Q$26,$BC9+1,FALSE)</f>
        <v>1</v>
      </c>
    </row>
    <row r="10" spans="1:61" ht="17.25" customHeight="1">
      <c r="A10" s="22">
        <v>6</v>
      </c>
      <c r="B10" s="21">
        <f>IF(BD10&lt;0.1,"",VLOOKUP($BA$3,'Club and ADMIN lookup'!$B$49:$FU$70,BD10,FALSE)*BE10)</f>
        <v>5</v>
      </c>
      <c r="C10" s="19"/>
      <c r="D10" s="21" t="str">
        <f>IF(B10="","",IF(B10&lt;0.1,"",VLOOKUP(B10,'Club and ADMIN lookup'!$A$2:$B$25,2,FALSE)))</f>
        <v>Leam</v>
      </c>
      <c r="E10" s="182"/>
      <c r="F10" s="183"/>
      <c r="G10" s="166"/>
      <c r="H10" s="19"/>
      <c r="I10" s="167"/>
      <c r="J10" s="166"/>
      <c r="K10" s="19"/>
      <c r="L10" s="167"/>
      <c r="M10" s="166"/>
      <c r="N10" s="19"/>
      <c r="O10" s="167"/>
      <c r="P10" s="166"/>
      <c r="Q10" s="19"/>
      <c r="R10" s="167"/>
      <c r="S10" s="166"/>
      <c r="T10" s="19"/>
      <c r="U10" s="167"/>
      <c r="V10" s="166"/>
      <c r="W10" s="19"/>
      <c r="X10" s="167"/>
      <c r="Y10" s="166"/>
      <c r="Z10" s="19"/>
      <c r="AA10" s="167"/>
      <c r="AB10" s="166"/>
      <c r="AC10" s="19"/>
      <c r="AD10" s="167"/>
      <c r="AE10" s="166"/>
      <c r="AF10" s="19"/>
      <c r="AG10" s="167"/>
      <c r="AH10" s="166"/>
      <c r="AI10" s="19"/>
      <c r="AJ10" s="167"/>
      <c r="AK10" s="166"/>
      <c r="AL10" s="19"/>
      <c r="AM10" s="167"/>
      <c r="AN10" s="166"/>
      <c r="AO10" s="19"/>
      <c r="AP10" s="167"/>
      <c r="AQ10" s="166"/>
      <c r="AR10" s="19"/>
      <c r="AS10" s="167"/>
      <c r="AT10" s="166"/>
      <c r="AU10" s="19"/>
      <c r="AV10" s="167"/>
      <c r="AW10" s="171" t="s">
        <v>43</v>
      </c>
      <c r="AX10" s="182"/>
      <c r="AY10" s="208"/>
      <c r="AZ10" s="19"/>
      <c r="BA10" s="19"/>
      <c r="BC10" s="13">
        <f>VLOOKUP('Club and ADMIN lookup'!$J$3,'Club and ADMIN lookup'!$U$7:$V$10,2,FALSE)</f>
        <v>4</v>
      </c>
      <c r="BD10" s="13">
        <f>VLOOKUP($A10,'Club and ADMIN lookup'!$I$7:$Q$26,$BC10,FALSE)</f>
        <v>51</v>
      </c>
      <c r="BE10" s="13">
        <f>VLOOKUP($A10,'Club and ADMIN lookup'!$I$7:$Q$26,$BC10+1,FALSE)</f>
        <v>1</v>
      </c>
    </row>
    <row r="11" spans="1:61" ht="17.25" customHeight="1">
      <c r="A11" s="22">
        <v>7</v>
      </c>
      <c r="B11" s="21">
        <f>IF(BD11&lt;0.1,"",VLOOKUP($BA$3,'Club and ADMIN lookup'!$B$49:$FU$70,BD11,FALSE)*BE11)</f>
        <v>66</v>
      </c>
      <c r="C11" s="19"/>
      <c r="D11" s="21" t="str">
        <f>IF(B11="","",IF(B11&lt;0.1,"",VLOOKUP(B11,'Club and ADMIN lookup'!$A$2:$B$25,2,FALSE)))</f>
        <v>R&amp;N</v>
      </c>
      <c r="E11" s="182"/>
      <c r="F11" s="183"/>
      <c r="G11" s="166"/>
      <c r="H11" s="19"/>
      <c r="I11" s="167"/>
      <c r="J11" s="166"/>
      <c r="K11" s="19"/>
      <c r="L11" s="167"/>
      <c r="M11" s="166"/>
      <c r="N11" s="19"/>
      <c r="O11" s="167"/>
      <c r="P11" s="166"/>
      <c r="Q11" s="19"/>
      <c r="R11" s="167"/>
      <c r="S11" s="166"/>
      <c r="T11" s="19"/>
      <c r="U11" s="167"/>
      <c r="V11" s="166"/>
      <c r="W11" s="19"/>
      <c r="X11" s="167"/>
      <c r="Y11" s="166"/>
      <c r="Z11" s="19"/>
      <c r="AA11" s="167"/>
      <c r="AB11" s="166"/>
      <c r="AC11" s="19"/>
      <c r="AD11" s="167"/>
      <c r="AE11" s="166"/>
      <c r="AF11" s="19"/>
      <c r="AG11" s="167"/>
      <c r="AH11" s="166"/>
      <c r="AI11" s="19"/>
      <c r="AJ11" s="167"/>
      <c r="AK11" s="166"/>
      <c r="AL11" s="19"/>
      <c r="AM11" s="167"/>
      <c r="AN11" s="166"/>
      <c r="AO11" s="19"/>
      <c r="AP11" s="167"/>
      <c r="AQ11" s="166"/>
      <c r="AR11" s="19"/>
      <c r="AS11" s="167"/>
      <c r="AT11" s="166"/>
      <c r="AU11" s="19"/>
      <c r="AV11" s="167"/>
      <c r="AW11" s="171" t="s">
        <v>43</v>
      </c>
      <c r="AX11" s="182"/>
      <c r="AY11" s="208"/>
      <c r="AZ11" s="19"/>
      <c r="BA11" s="19"/>
      <c r="BC11" s="13">
        <f>VLOOKUP('Club and ADMIN lookup'!$J$3,'Club and ADMIN lookup'!$U$7:$V$10,2,FALSE)</f>
        <v>4</v>
      </c>
      <c r="BD11" s="13">
        <f>VLOOKUP($A11,'Club and ADMIN lookup'!$I$7:$Q$26,$BC11,FALSE)</f>
        <v>46</v>
      </c>
      <c r="BE11" s="13">
        <f>VLOOKUP($A11,'Club and ADMIN lookup'!$I$7:$Q$26,$BC11+1,FALSE)</f>
        <v>11</v>
      </c>
    </row>
    <row r="12" spans="1:61" ht="17.25" customHeight="1">
      <c r="A12" s="22">
        <v>8</v>
      </c>
      <c r="B12" s="21">
        <f>IF(BD12&lt;0.1,"",VLOOKUP($BA$3,'Club and ADMIN lookup'!$B$49:$FU$70,BD12,FALSE)*BE12)</f>
        <v>11</v>
      </c>
      <c r="C12" s="19"/>
      <c r="D12" s="21" t="str">
        <f>IF(B12="","",IF(B12&lt;0.1,"",VLOOKUP(B12,'Club and ADMIN lookup'!$A$2:$B$25,2,FALSE)))</f>
        <v>BRAT</v>
      </c>
      <c r="E12" s="182"/>
      <c r="F12" s="183"/>
      <c r="G12" s="166"/>
      <c r="H12" s="19"/>
      <c r="I12" s="167"/>
      <c r="J12" s="166"/>
      <c r="K12" s="19"/>
      <c r="L12" s="167"/>
      <c r="M12" s="166"/>
      <c r="N12" s="19"/>
      <c r="O12" s="167"/>
      <c r="P12" s="166"/>
      <c r="Q12" s="19"/>
      <c r="R12" s="167"/>
      <c r="S12" s="166"/>
      <c r="T12" s="19"/>
      <c r="U12" s="167"/>
      <c r="V12" s="166"/>
      <c r="W12" s="19"/>
      <c r="X12" s="167"/>
      <c r="Y12" s="166"/>
      <c r="Z12" s="19"/>
      <c r="AA12" s="167"/>
      <c r="AB12" s="166"/>
      <c r="AC12" s="19"/>
      <c r="AD12" s="167"/>
      <c r="AE12" s="166"/>
      <c r="AF12" s="19"/>
      <c r="AG12" s="167"/>
      <c r="AH12" s="166"/>
      <c r="AI12" s="19"/>
      <c r="AJ12" s="167"/>
      <c r="AK12" s="166"/>
      <c r="AL12" s="19"/>
      <c r="AM12" s="167"/>
      <c r="AN12" s="166"/>
      <c r="AO12" s="19"/>
      <c r="AP12" s="167"/>
      <c r="AQ12" s="166"/>
      <c r="AR12" s="19"/>
      <c r="AS12" s="167"/>
      <c r="AT12" s="166"/>
      <c r="AU12" s="19"/>
      <c r="AV12" s="167"/>
      <c r="AW12" s="171" t="s">
        <v>43</v>
      </c>
      <c r="AX12" s="182"/>
      <c r="AY12" s="208"/>
      <c r="AZ12" s="19"/>
      <c r="BA12" s="19"/>
      <c r="BC12" s="13">
        <f>VLOOKUP('Club and ADMIN lookup'!$J$3,'Club and ADMIN lookup'!$U$7:$V$10,2,FALSE)</f>
        <v>4</v>
      </c>
      <c r="BD12" s="13">
        <f>VLOOKUP($A12,'Club and ADMIN lookup'!$I$7:$Q$26,$BC12,FALSE)</f>
        <v>47</v>
      </c>
      <c r="BE12" s="13">
        <f>VLOOKUP($A12,'Club and ADMIN lookup'!$I$7:$Q$26,$BC12+1,FALSE)</f>
        <v>11</v>
      </c>
    </row>
    <row r="13" spans="1:61" ht="17.25" customHeight="1">
      <c r="A13" s="22">
        <v>9</v>
      </c>
      <c r="B13" s="21">
        <f>IF(BD13&lt;0.1,"",VLOOKUP($BA$3,'Club and ADMIN lookup'!$B$49:$FU$70,BD13,FALSE)*BE13)</f>
        <v>22</v>
      </c>
      <c r="C13" s="19"/>
      <c r="D13" s="21" t="str">
        <f>IF(B13="","",IF(B13&lt;0.1,"",VLOOKUP(B13,'Club and ADMIN lookup'!$A$2:$B$25,2,FALSE)))</f>
        <v>B&amp;W&amp;B</v>
      </c>
      <c r="E13" s="182"/>
      <c r="F13" s="183"/>
      <c r="G13" s="166"/>
      <c r="H13" s="19"/>
      <c r="I13" s="167"/>
      <c r="J13" s="166"/>
      <c r="K13" s="19"/>
      <c r="L13" s="167"/>
      <c r="M13" s="166"/>
      <c r="N13" s="19"/>
      <c r="O13" s="167"/>
      <c r="P13" s="166"/>
      <c r="Q13" s="19"/>
      <c r="R13" s="167"/>
      <c r="S13" s="166"/>
      <c r="T13" s="19"/>
      <c r="U13" s="167"/>
      <c r="V13" s="166"/>
      <c r="W13" s="19"/>
      <c r="X13" s="167"/>
      <c r="Y13" s="166"/>
      <c r="Z13" s="19"/>
      <c r="AA13" s="167"/>
      <c r="AB13" s="166"/>
      <c r="AC13" s="19"/>
      <c r="AD13" s="167"/>
      <c r="AE13" s="166"/>
      <c r="AF13" s="19"/>
      <c r="AG13" s="167"/>
      <c r="AH13" s="166"/>
      <c r="AI13" s="19"/>
      <c r="AJ13" s="167"/>
      <c r="AK13" s="166"/>
      <c r="AL13" s="19"/>
      <c r="AM13" s="167"/>
      <c r="AN13" s="166"/>
      <c r="AO13" s="19"/>
      <c r="AP13" s="167"/>
      <c r="AQ13" s="166"/>
      <c r="AR13" s="19"/>
      <c r="AS13" s="167"/>
      <c r="AT13" s="166"/>
      <c r="AU13" s="19"/>
      <c r="AV13" s="167"/>
      <c r="AW13" s="171" t="s">
        <v>43</v>
      </c>
      <c r="AX13" s="182"/>
      <c r="AY13" s="208"/>
      <c r="AZ13" s="19"/>
      <c r="BA13" s="19"/>
      <c r="BC13" s="13">
        <f>VLOOKUP('Club and ADMIN lookup'!$J$3,'Club and ADMIN lookup'!$U$7:$V$10,2,FALSE)</f>
        <v>4</v>
      </c>
      <c r="BD13" s="13">
        <f>VLOOKUP($A13,'Club and ADMIN lookup'!$I$7:$Q$26,$BC13,FALSE)</f>
        <v>48</v>
      </c>
      <c r="BE13" s="13">
        <f>VLOOKUP($A13,'Club and ADMIN lookup'!$I$7:$Q$26,$BC13+1,FALSE)</f>
        <v>11</v>
      </c>
    </row>
    <row r="14" spans="1:61" ht="17.25" customHeight="1">
      <c r="A14" s="22">
        <v>10</v>
      </c>
      <c r="B14" s="21">
        <f>IF(BD14&lt;0.1,"",VLOOKUP($BA$3,'Club and ADMIN lookup'!$B$49:$FU$70,BD14,FALSE)*BE14)</f>
        <v>33</v>
      </c>
      <c r="C14" s="19"/>
      <c r="D14" s="21" t="str">
        <f>IF(B14="","",IF(B14&lt;0.1,"",VLOOKUP(B14,'Club and ADMIN lookup'!$A$2:$B$25,2,FALSE)))</f>
        <v>Burt</v>
      </c>
      <c r="E14" s="182"/>
      <c r="F14" s="183"/>
      <c r="G14" s="166"/>
      <c r="H14" s="19"/>
      <c r="I14" s="167"/>
      <c r="J14" s="166"/>
      <c r="K14" s="19"/>
      <c r="L14" s="167"/>
      <c r="M14" s="166"/>
      <c r="N14" s="19"/>
      <c r="O14" s="167"/>
      <c r="P14" s="166"/>
      <c r="Q14" s="19"/>
      <c r="R14" s="167"/>
      <c r="S14" s="166"/>
      <c r="T14" s="19"/>
      <c r="U14" s="167"/>
      <c r="V14" s="166"/>
      <c r="W14" s="19"/>
      <c r="X14" s="167"/>
      <c r="Y14" s="166"/>
      <c r="Z14" s="19"/>
      <c r="AA14" s="167"/>
      <c r="AB14" s="166"/>
      <c r="AC14" s="19"/>
      <c r="AD14" s="167"/>
      <c r="AE14" s="166"/>
      <c r="AF14" s="19"/>
      <c r="AG14" s="167"/>
      <c r="AH14" s="166"/>
      <c r="AI14" s="19"/>
      <c r="AJ14" s="167"/>
      <c r="AK14" s="166"/>
      <c r="AL14" s="19"/>
      <c r="AM14" s="167"/>
      <c r="AN14" s="166"/>
      <c r="AO14" s="19"/>
      <c r="AP14" s="167"/>
      <c r="AQ14" s="166"/>
      <c r="AR14" s="19"/>
      <c r="AS14" s="167"/>
      <c r="AT14" s="166"/>
      <c r="AU14" s="19"/>
      <c r="AV14" s="167"/>
      <c r="AW14" s="171" t="s">
        <v>43</v>
      </c>
      <c r="AX14" s="182"/>
      <c r="AY14" s="208"/>
      <c r="AZ14" s="19"/>
      <c r="BA14" s="19"/>
      <c r="BC14" s="13">
        <f>VLOOKUP('Club and ADMIN lookup'!$J$3,'Club and ADMIN lookup'!$U$7:$V$10,2,FALSE)</f>
        <v>4</v>
      </c>
      <c r="BD14" s="13">
        <f>VLOOKUP($A14,'Club and ADMIN lookup'!$I$7:$Q$26,$BC14,FALSE)</f>
        <v>49</v>
      </c>
      <c r="BE14" s="13">
        <f>VLOOKUP($A14,'Club and ADMIN lookup'!$I$7:$Q$26,$BC14+1,FALSE)</f>
        <v>11</v>
      </c>
    </row>
    <row r="15" spans="1:61" ht="17.25" customHeight="1">
      <c r="A15" s="22">
        <v>11</v>
      </c>
      <c r="B15" s="21">
        <f>IF(BD15&lt;0.1,"",VLOOKUP($BA$3,'Club and ADMIN lookup'!$B$49:$FU$70,BD15,FALSE)*BE15)</f>
        <v>44</v>
      </c>
      <c r="C15" s="19"/>
      <c r="D15" s="21" t="str">
        <f>IF(B15="","",IF(B15&lt;0.1,"",VLOOKUP(B15,'Club and ADMIN lookup'!$A$2:$B$25,2,FALSE)))</f>
        <v>Hales</v>
      </c>
      <c r="E15" s="182"/>
      <c r="F15" s="183"/>
      <c r="G15" s="166"/>
      <c r="H15" s="19"/>
      <c r="I15" s="167"/>
      <c r="J15" s="166"/>
      <c r="K15" s="19"/>
      <c r="L15" s="167"/>
      <c r="M15" s="166"/>
      <c r="N15" s="19"/>
      <c r="O15" s="167"/>
      <c r="P15" s="166"/>
      <c r="Q15" s="19"/>
      <c r="R15" s="167"/>
      <c r="S15" s="166"/>
      <c r="T15" s="19"/>
      <c r="U15" s="167"/>
      <c r="V15" s="166"/>
      <c r="W15" s="19"/>
      <c r="X15" s="167"/>
      <c r="Y15" s="166"/>
      <c r="Z15" s="19"/>
      <c r="AA15" s="167"/>
      <c r="AB15" s="166"/>
      <c r="AC15" s="19"/>
      <c r="AD15" s="167"/>
      <c r="AE15" s="166"/>
      <c r="AF15" s="19"/>
      <c r="AG15" s="167"/>
      <c r="AH15" s="166"/>
      <c r="AI15" s="19"/>
      <c r="AJ15" s="167"/>
      <c r="AK15" s="166"/>
      <c r="AL15" s="19"/>
      <c r="AM15" s="167"/>
      <c r="AN15" s="166"/>
      <c r="AO15" s="19"/>
      <c r="AP15" s="167"/>
      <c r="AQ15" s="166"/>
      <c r="AR15" s="19"/>
      <c r="AS15" s="167"/>
      <c r="AT15" s="166"/>
      <c r="AU15" s="19"/>
      <c r="AV15" s="167"/>
      <c r="AW15" s="171" t="s">
        <v>43</v>
      </c>
      <c r="AX15" s="182"/>
      <c r="AY15" s="208"/>
      <c r="AZ15" s="19"/>
      <c r="BA15" s="19"/>
      <c r="BC15" s="13">
        <f>VLOOKUP('Club and ADMIN lookup'!$J$3,'Club and ADMIN lookup'!$U$7:$V$10,2,FALSE)</f>
        <v>4</v>
      </c>
      <c r="BD15" s="13">
        <f>VLOOKUP($A15,'Club and ADMIN lookup'!$I$7:$Q$26,$BC15,FALSE)</f>
        <v>50</v>
      </c>
      <c r="BE15" s="13">
        <f>VLOOKUP($A15,'Club and ADMIN lookup'!$I$7:$Q$26,$BC15+1,FALSE)</f>
        <v>11</v>
      </c>
    </row>
    <row r="16" spans="1:61" ht="17.25" customHeight="1">
      <c r="A16" s="22">
        <v>12</v>
      </c>
      <c r="B16" s="21">
        <f>IF(BD16&lt;0.1,"",VLOOKUP($BA$3,'Club and ADMIN lookup'!$B$49:$FU$70,BD16,FALSE)*BE16)</f>
        <v>55</v>
      </c>
      <c r="C16" s="19"/>
      <c r="D16" s="21" t="str">
        <f>IF(B16="","",IF(B16&lt;0.1,"",VLOOKUP(B16,'Club and ADMIN lookup'!$A$2:$B$25,2,FALSE)))</f>
        <v>Leam</v>
      </c>
      <c r="E16" s="182"/>
      <c r="F16" s="183"/>
      <c r="G16" s="166"/>
      <c r="H16" s="19"/>
      <c r="I16" s="167"/>
      <c r="J16" s="166"/>
      <c r="K16" s="19"/>
      <c r="L16" s="167"/>
      <c r="M16" s="166"/>
      <c r="N16" s="19"/>
      <c r="O16" s="167"/>
      <c r="P16" s="166"/>
      <c r="Q16" s="19"/>
      <c r="R16" s="167"/>
      <c r="S16" s="166"/>
      <c r="T16" s="19"/>
      <c r="U16" s="167"/>
      <c r="V16" s="166"/>
      <c r="W16" s="19"/>
      <c r="X16" s="167"/>
      <c r="Y16" s="166"/>
      <c r="Z16" s="19"/>
      <c r="AA16" s="167"/>
      <c r="AB16" s="166"/>
      <c r="AC16" s="19"/>
      <c r="AD16" s="167"/>
      <c r="AE16" s="166"/>
      <c r="AF16" s="19"/>
      <c r="AG16" s="167"/>
      <c r="AH16" s="166"/>
      <c r="AI16" s="19"/>
      <c r="AJ16" s="167"/>
      <c r="AK16" s="166"/>
      <c r="AL16" s="19"/>
      <c r="AM16" s="167"/>
      <c r="AN16" s="166"/>
      <c r="AO16" s="19"/>
      <c r="AP16" s="167"/>
      <c r="AQ16" s="166"/>
      <c r="AR16" s="19"/>
      <c r="AS16" s="167"/>
      <c r="AT16" s="166"/>
      <c r="AU16" s="19"/>
      <c r="AV16" s="167"/>
      <c r="AW16" s="171" t="s">
        <v>43</v>
      </c>
      <c r="AX16" s="182"/>
      <c r="AY16" s="208"/>
      <c r="AZ16" s="19"/>
      <c r="BA16" s="19"/>
      <c r="BC16" s="13">
        <f>VLOOKUP('Club and ADMIN lookup'!$J$3,'Club and ADMIN lookup'!$U$7:$V$10,2,FALSE)</f>
        <v>4</v>
      </c>
      <c r="BD16" s="13">
        <f>VLOOKUP($A16,'Club and ADMIN lookup'!$I$7:$Q$26,$BC16,FALSE)</f>
        <v>51</v>
      </c>
      <c r="BE16" s="13">
        <f>VLOOKUP($A16,'Club and ADMIN lookup'!$I$7:$Q$26,$BC16+1,FALSE)</f>
        <v>11</v>
      </c>
    </row>
    <row r="17" spans="1:57" ht="17.25" customHeight="1">
      <c r="A17" s="22">
        <v>13</v>
      </c>
      <c r="B17" s="21" t="str">
        <f>IF(BD17&lt;0.1,"",VLOOKUP($BA$3,'Club and ADMIN lookup'!$B$49:$FU$70,BD17,FALSE)*BE17)</f>
        <v/>
      </c>
      <c r="C17" s="19"/>
      <c r="D17" s="21" t="str">
        <f>IF(B17="","",IF(B17&lt;0.1,"",VLOOKUP(B17,'Club and ADMIN lookup'!$A$2:$B$25,2,FALSE)))</f>
        <v/>
      </c>
      <c r="E17" s="182"/>
      <c r="F17" s="183"/>
      <c r="G17" s="166"/>
      <c r="H17" s="19"/>
      <c r="I17" s="167"/>
      <c r="J17" s="166"/>
      <c r="K17" s="19"/>
      <c r="L17" s="167"/>
      <c r="M17" s="166"/>
      <c r="N17" s="19"/>
      <c r="O17" s="167"/>
      <c r="P17" s="166"/>
      <c r="Q17" s="19"/>
      <c r="R17" s="167"/>
      <c r="S17" s="166"/>
      <c r="T17" s="19"/>
      <c r="U17" s="167"/>
      <c r="V17" s="166"/>
      <c r="W17" s="19"/>
      <c r="X17" s="167"/>
      <c r="Y17" s="166"/>
      <c r="Z17" s="19"/>
      <c r="AA17" s="167"/>
      <c r="AB17" s="166"/>
      <c r="AC17" s="19"/>
      <c r="AD17" s="167"/>
      <c r="AE17" s="166"/>
      <c r="AF17" s="19"/>
      <c r="AG17" s="167"/>
      <c r="AH17" s="166"/>
      <c r="AI17" s="19"/>
      <c r="AJ17" s="167"/>
      <c r="AK17" s="166"/>
      <c r="AL17" s="19"/>
      <c r="AM17" s="167"/>
      <c r="AN17" s="166"/>
      <c r="AO17" s="19"/>
      <c r="AP17" s="167"/>
      <c r="AQ17" s="166"/>
      <c r="AR17" s="19"/>
      <c r="AS17" s="167"/>
      <c r="AT17" s="166"/>
      <c r="AU17" s="19"/>
      <c r="AV17" s="167"/>
      <c r="AW17" s="171" t="s">
        <v>43</v>
      </c>
      <c r="AX17" s="182"/>
      <c r="AY17" s="208"/>
      <c r="AZ17" s="19"/>
      <c r="BA17" s="19"/>
      <c r="BC17" s="13">
        <f>VLOOKUP('Club and ADMIN lookup'!$J$3,'Club and ADMIN lookup'!$U$7:$V$10,2,FALSE)</f>
        <v>4</v>
      </c>
      <c r="BD17" s="13">
        <f>VLOOKUP($A17,'Club and ADMIN lookup'!$I$7:$Q$26,$BC17,FALSE)</f>
        <v>0</v>
      </c>
      <c r="BE17" s="13">
        <f>VLOOKUP($A17,'Club and ADMIN lookup'!$I$7:$Q$26,$BC17+1,FALSE)</f>
        <v>0</v>
      </c>
    </row>
    <row r="18" spans="1:57" ht="17.25" customHeight="1">
      <c r="A18" s="22">
        <v>14</v>
      </c>
      <c r="B18" s="21" t="str">
        <f>IF(BD18&lt;0.1,"",VLOOKUP($BA$3,'Club and ADMIN lookup'!$B$49:$FU$70,BD18,FALSE)*BE18)</f>
        <v/>
      </c>
      <c r="C18" s="19"/>
      <c r="D18" s="21" t="str">
        <f>IF(B18="","",IF(B18&lt;0.1,"",VLOOKUP(B18,'Club and ADMIN lookup'!$A$2:$B$25,2,FALSE)))</f>
        <v/>
      </c>
      <c r="E18" s="182"/>
      <c r="F18" s="183"/>
      <c r="G18" s="166"/>
      <c r="H18" s="19"/>
      <c r="I18" s="167"/>
      <c r="J18" s="166"/>
      <c r="K18" s="19"/>
      <c r="L18" s="167"/>
      <c r="M18" s="166"/>
      <c r="N18" s="19"/>
      <c r="O18" s="167"/>
      <c r="P18" s="166"/>
      <c r="Q18" s="19"/>
      <c r="R18" s="167"/>
      <c r="S18" s="166"/>
      <c r="T18" s="19"/>
      <c r="U18" s="167"/>
      <c r="V18" s="166"/>
      <c r="W18" s="19"/>
      <c r="X18" s="167"/>
      <c r="Y18" s="166"/>
      <c r="Z18" s="19"/>
      <c r="AA18" s="167"/>
      <c r="AB18" s="166"/>
      <c r="AC18" s="19"/>
      <c r="AD18" s="167"/>
      <c r="AE18" s="166"/>
      <c r="AF18" s="19"/>
      <c r="AG18" s="167"/>
      <c r="AH18" s="166"/>
      <c r="AI18" s="19"/>
      <c r="AJ18" s="167"/>
      <c r="AK18" s="166"/>
      <c r="AL18" s="19"/>
      <c r="AM18" s="167"/>
      <c r="AN18" s="166"/>
      <c r="AO18" s="19"/>
      <c r="AP18" s="167"/>
      <c r="AQ18" s="166"/>
      <c r="AR18" s="19"/>
      <c r="AS18" s="167"/>
      <c r="AT18" s="166"/>
      <c r="AU18" s="19"/>
      <c r="AV18" s="167"/>
      <c r="AW18" s="171" t="s">
        <v>43</v>
      </c>
      <c r="AX18" s="182"/>
      <c r="AY18" s="208"/>
      <c r="AZ18" s="19"/>
      <c r="BA18" s="19"/>
      <c r="BC18" s="13">
        <f>VLOOKUP('Club and ADMIN lookup'!$J$3,'Club and ADMIN lookup'!$U$7:$V$10,2,FALSE)</f>
        <v>4</v>
      </c>
      <c r="BD18" s="13">
        <f>VLOOKUP($A18,'Club and ADMIN lookup'!$I$7:$Q$26,$BC18,FALSE)</f>
        <v>0</v>
      </c>
      <c r="BE18" s="13">
        <f>VLOOKUP($A18,'Club and ADMIN lookup'!$I$7:$Q$26,$BC18+1,FALSE)</f>
        <v>0</v>
      </c>
    </row>
    <row r="19" spans="1:57" ht="17.25" customHeight="1">
      <c r="A19" s="22">
        <v>15</v>
      </c>
      <c r="B19" s="21" t="str">
        <f>IF(BD19&lt;0.1,"",VLOOKUP($BA$3,'Club and ADMIN lookup'!$B$49:$FU$70,BD19,FALSE)*BE19)</f>
        <v/>
      </c>
      <c r="C19" s="19"/>
      <c r="D19" s="21" t="str">
        <f>IF(B19="","",IF(B19&lt;0.1,"",VLOOKUP(B19,'Club and ADMIN lookup'!$A$2:$B$25,2,FALSE)))</f>
        <v/>
      </c>
      <c r="E19" s="182"/>
      <c r="F19" s="183"/>
      <c r="G19" s="166"/>
      <c r="H19" s="19"/>
      <c r="I19" s="167"/>
      <c r="J19" s="166"/>
      <c r="K19" s="19"/>
      <c r="L19" s="167"/>
      <c r="M19" s="166"/>
      <c r="N19" s="19"/>
      <c r="O19" s="167"/>
      <c r="P19" s="166"/>
      <c r="Q19" s="19"/>
      <c r="R19" s="167"/>
      <c r="S19" s="166"/>
      <c r="T19" s="19"/>
      <c r="U19" s="167"/>
      <c r="V19" s="166"/>
      <c r="W19" s="19"/>
      <c r="X19" s="167"/>
      <c r="Y19" s="166"/>
      <c r="Z19" s="19"/>
      <c r="AA19" s="167"/>
      <c r="AB19" s="166"/>
      <c r="AC19" s="19"/>
      <c r="AD19" s="167"/>
      <c r="AE19" s="166"/>
      <c r="AF19" s="19"/>
      <c r="AG19" s="167"/>
      <c r="AH19" s="166"/>
      <c r="AI19" s="19"/>
      <c r="AJ19" s="167"/>
      <c r="AK19" s="166"/>
      <c r="AL19" s="19"/>
      <c r="AM19" s="167"/>
      <c r="AN19" s="166"/>
      <c r="AO19" s="19"/>
      <c r="AP19" s="167"/>
      <c r="AQ19" s="166"/>
      <c r="AR19" s="19"/>
      <c r="AS19" s="167"/>
      <c r="AT19" s="166"/>
      <c r="AU19" s="19"/>
      <c r="AV19" s="167"/>
      <c r="AW19" s="171" t="s">
        <v>43</v>
      </c>
      <c r="AX19" s="182"/>
      <c r="AY19" s="208"/>
      <c r="AZ19" s="19"/>
      <c r="BA19" s="19"/>
      <c r="BC19" s="13">
        <f>VLOOKUP('Club and ADMIN lookup'!$J$3,'Club and ADMIN lookup'!$U$7:$V$10,2,FALSE)</f>
        <v>4</v>
      </c>
      <c r="BD19" s="13">
        <f>VLOOKUP($A19,'Club and ADMIN lookup'!$I$7:$Q$26,$BC19,FALSE)</f>
        <v>0</v>
      </c>
      <c r="BE19" s="13">
        <f>VLOOKUP($A19,'Club and ADMIN lookup'!$I$7:$Q$26,$BC19+1,FALSE)</f>
        <v>0</v>
      </c>
    </row>
    <row r="20" spans="1:57" ht="17.25" customHeight="1">
      <c r="A20" s="22">
        <v>16</v>
      </c>
      <c r="B20" s="21" t="str">
        <f>IF(BD20&lt;0.1,"",VLOOKUP($BA$3,'Club and ADMIN lookup'!$B$49:$FU$70,BD20,FALSE)*BE20)</f>
        <v/>
      </c>
      <c r="C20" s="19"/>
      <c r="D20" s="21" t="str">
        <f>IF(B20="","",IF(B20&lt;0.1,"",VLOOKUP(B20,'Club and ADMIN lookup'!$A$2:$B$25,2,FALSE)))</f>
        <v/>
      </c>
      <c r="E20" s="182"/>
      <c r="F20" s="183"/>
      <c r="G20" s="166"/>
      <c r="H20" s="19"/>
      <c r="I20" s="167"/>
      <c r="J20" s="166"/>
      <c r="K20" s="19"/>
      <c r="L20" s="167"/>
      <c r="M20" s="166"/>
      <c r="N20" s="19"/>
      <c r="O20" s="167"/>
      <c r="P20" s="166"/>
      <c r="Q20" s="19"/>
      <c r="R20" s="167"/>
      <c r="S20" s="166"/>
      <c r="T20" s="19"/>
      <c r="U20" s="167"/>
      <c r="V20" s="166"/>
      <c r="W20" s="19"/>
      <c r="X20" s="167"/>
      <c r="Y20" s="166"/>
      <c r="Z20" s="19"/>
      <c r="AA20" s="167"/>
      <c r="AB20" s="166"/>
      <c r="AC20" s="19"/>
      <c r="AD20" s="167"/>
      <c r="AE20" s="166"/>
      <c r="AF20" s="19"/>
      <c r="AG20" s="167"/>
      <c r="AH20" s="166"/>
      <c r="AI20" s="19"/>
      <c r="AJ20" s="167"/>
      <c r="AK20" s="166"/>
      <c r="AL20" s="19"/>
      <c r="AM20" s="167"/>
      <c r="AN20" s="166"/>
      <c r="AO20" s="19"/>
      <c r="AP20" s="167"/>
      <c r="AQ20" s="166"/>
      <c r="AR20" s="19"/>
      <c r="AS20" s="167"/>
      <c r="AT20" s="166"/>
      <c r="AU20" s="19"/>
      <c r="AV20" s="167"/>
      <c r="AW20" s="171" t="s">
        <v>43</v>
      </c>
      <c r="AX20" s="182"/>
      <c r="AY20" s="208"/>
      <c r="AZ20" s="19"/>
      <c r="BA20" s="19"/>
      <c r="BC20" s="13">
        <f>VLOOKUP('Club and ADMIN lookup'!$J$3,'Club and ADMIN lookup'!$U$7:$V$10,2,FALSE)</f>
        <v>4</v>
      </c>
      <c r="BD20" s="13">
        <f>VLOOKUP($A20,'Club and ADMIN lookup'!$I$7:$Q$26,$BC20,FALSE)</f>
        <v>0</v>
      </c>
      <c r="BE20" s="13">
        <f>VLOOKUP($A20,'Club and ADMIN lookup'!$I$7:$Q$26,$BC20+1,FALSE)</f>
        <v>0</v>
      </c>
    </row>
    <row r="21" spans="1:57" ht="17.25" customHeight="1">
      <c r="A21" s="22">
        <v>17</v>
      </c>
      <c r="B21" s="21" t="str">
        <f>IF(BD21&lt;0.1,"",VLOOKUP($BA$3,'Club and ADMIN lookup'!$B$49:$FU$70,BD21,FALSE)*BE21)</f>
        <v/>
      </c>
      <c r="C21" s="19"/>
      <c r="D21" s="21" t="str">
        <f>IF(B21="","",IF(B21&lt;0.1,"",VLOOKUP(B21,'Club and ADMIN lookup'!$A$2:$B$25,2,FALSE)))</f>
        <v/>
      </c>
      <c r="E21" s="182"/>
      <c r="F21" s="183"/>
      <c r="G21" s="166"/>
      <c r="H21" s="19"/>
      <c r="I21" s="167"/>
      <c r="J21" s="166"/>
      <c r="K21" s="19"/>
      <c r="L21" s="167"/>
      <c r="M21" s="166"/>
      <c r="N21" s="19"/>
      <c r="O21" s="167"/>
      <c r="P21" s="166"/>
      <c r="Q21" s="19"/>
      <c r="R21" s="167"/>
      <c r="S21" s="166"/>
      <c r="T21" s="19"/>
      <c r="U21" s="167"/>
      <c r="V21" s="166"/>
      <c r="W21" s="19"/>
      <c r="X21" s="167"/>
      <c r="Y21" s="166"/>
      <c r="Z21" s="19"/>
      <c r="AA21" s="167"/>
      <c r="AB21" s="166"/>
      <c r="AC21" s="19"/>
      <c r="AD21" s="167"/>
      <c r="AE21" s="166"/>
      <c r="AF21" s="19"/>
      <c r="AG21" s="167"/>
      <c r="AH21" s="166"/>
      <c r="AI21" s="19"/>
      <c r="AJ21" s="167"/>
      <c r="AK21" s="166"/>
      <c r="AL21" s="19"/>
      <c r="AM21" s="167"/>
      <c r="AN21" s="166"/>
      <c r="AO21" s="19"/>
      <c r="AP21" s="167"/>
      <c r="AQ21" s="166"/>
      <c r="AR21" s="19"/>
      <c r="AS21" s="167"/>
      <c r="AT21" s="166"/>
      <c r="AU21" s="19"/>
      <c r="AV21" s="167"/>
      <c r="AW21" s="171" t="s">
        <v>43</v>
      </c>
      <c r="AX21" s="182"/>
      <c r="AY21" s="208"/>
      <c r="AZ21" s="19"/>
      <c r="BA21" s="19"/>
      <c r="BC21" s="13">
        <f>VLOOKUP('Club and ADMIN lookup'!$J$3,'Club and ADMIN lookup'!$U$7:$V$10,2,FALSE)</f>
        <v>4</v>
      </c>
      <c r="BD21" s="13">
        <f>VLOOKUP($A21,'Club and ADMIN lookup'!$I$7:$Q$26,$BC21,FALSE)</f>
        <v>0</v>
      </c>
      <c r="BE21" s="13">
        <f>VLOOKUP($A21,'Club and ADMIN lookup'!$I$7:$Q$26,$BC21+1,FALSE)</f>
        <v>0</v>
      </c>
    </row>
    <row r="22" spans="1:57" ht="17.25" customHeight="1">
      <c r="A22" s="22">
        <v>18</v>
      </c>
      <c r="B22" s="21" t="str">
        <f>IF(BD22&lt;0.1,"",VLOOKUP($BA$3,'Club and ADMIN lookup'!$B$49:$FU$70,BD22,FALSE)*BE22)</f>
        <v/>
      </c>
      <c r="C22" s="19"/>
      <c r="D22" s="21" t="str">
        <f>IF(B22="","",IF(B22&lt;0.1,"",VLOOKUP(B22,'Club and ADMIN lookup'!$A$2:$B$25,2,FALSE)))</f>
        <v/>
      </c>
      <c r="E22" s="182"/>
      <c r="F22" s="183"/>
      <c r="G22" s="166"/>
      <c r="H22" s="19"/>
      <c r="I22" s="167"/>
      <c r="J22" s="166"/>
      <c r="K22" s="19"/>
      <c r="L22" s="167"/>
      <c r="M22" s="166"/>
      <c r="N22" s="19"/>
      <c r="O22" s="167"/>
      <c r="P22" s="166"/>
      <c r="Q22" s="19"/>
      <c r="R22" s="167"/>
      <c r="S22" s="166"/>
      <c r="T22" s="19"/>
      <c r="U22" s="167"/>
      <c r="V22" s="166"/>
      <c r="W22" s="19"/>
      <c r="X22" s="167"/>
      <c r="Y22" s="166"/>
      <c r="Z22" s="19"/>
      <c r="AA22" s="167"/>
      <c r="AB22" s="166"/>
      <c r="AC22" s="19"/>
      <c r="AD22" s="167"/>
      <c r="AE22" s="166"/>
      <c r="AF22" s="19"/>
      <c r="AG22" s="167"/>
      <c r="AH22" s="166"/>
      <c r="AI22" s="19"/>
      <c r="AJ22" s="167"/>
      <c r="AK22" s="166"/>
      <c r="AL22" s="19"/>
      <c r="AM22" s="167"/>
      <c r="AN22" s="166"/>
      <c r="AO22" s="19"/>
      <c r="AP22" s="167"/>
      <c r="AQ22" s="166"/>
      <c r="AR22" s="19"/>
      <c r="AS22" s="167"/>
      <c r="AT22" s="166"/>
      <c r="AU22" s="19"/>
      <c r="AV22" s="167"/>
      <c r="AW22" s="171" t="s">
        <v>43</v>
      </c>
      <c r="AX22" s="182"/>
      <c r="AY22" s="208"/>
      <c r="AZ22" s="19"/>
      <c r="BA22" s="19"/>
      <c r="BC22" s="13">
        <f>VLOOKUP('Club and ADMIN lookup'!$J$3,'Club and ADMIN lookup'!$U$7:$V$10,2,FALSE)</f>
        <v>4</v>
      </c>
      <c r="BD22" s="13">
        <f>VLOOKUP($A22,'Club and ADMIN lookup'!$I$7:$Q$26,$BC22,FALSE)</f>
        <v>0</v>
      </c>
      <c r="BE22" s="13">
        <f>VLOOKUP($A22,'Club and ADMIN lookup'!$I$7:$Q$26,$BC22+1,FALSE)</f>
        <v>0</v>
      </c>
    </row>
    <row r="23" spans="1:57" ht="17.25" customHeight="1">
      <c r="A23" s="22">
        <v>19</v>
      </c>
      <c r="B23" s="21" t="str">
        <f>IF(BD23&lt;0.1,"",VLOOKUP($BA$3,'Club and ADMIN lookup'!$B$49:$FU$70,BD23,FALSE)*BE23)</f>
        <v/>
      </c>
      <c r="C23" s="19"/>
      <c r="D23" s="21" t="str">
        <f>IF(B23="","",IF(B23&lt;0.1,"",VLOOKUP(B23,'Club and ADMIN lookup'!$A$2:$B$25,2,FALSE)))</f>
        <v/>
      </c>
      <c r="E23" s="182"/>
      <c r="F23" s="183"/>
      <c r="G23" s="166"/>
      <c r="H23" s="19"/>
      <c r="I23" s="167"/>
      <c r="J23" s="166"/>
      <c r="K23" s="19"/>
      <c r="L23" s="167"/>
      <c r="M23" s="166"/>
      <c r="N23" s="19"/>
      <c r="O23" s="167"/>
      <c r="P23" s="166"/>
      <c r="Q23" s="19"/>
      <c r="R23" s="167"/>
      <c r="S23" s="166"/>
      <c r="T23" s="19"/>
      <c r="U23" s="167"/>
      <c r="V23" s="166"/>
      <c r="W23" s="19"/>
      <c r="X23" s="167"/>
      <c r="Y23" s="166"/>
      <c r="Z23" s="19"/>
      <c r="AA23" s="167"/>
      <c r="AB23" s="166"/>
      <c r="AC23" s="19"/>
      <c r="AD23" s="167"/>
      <c r="AE23" s="166"/>
      <c r="AF23" s="19"/>
      <c r="AG23" s="167"/>
      <c r="AH23" s="166"/>
      <c r="AI23" s="19"/>
      <c r="AJ23" s="167"/>
      <c r="AK23" s="166"/>
      <c r="AL23" s="19"/>
      <c r="AM23" s="167"/>
      <c r="AN23" s="166"/>
      <c r="AO23" s="19"/>
      <c r="AP23" s="167"/>
      <c r="AQ23" s="166"/>
      <c r="AR23" s="19"/>
      <c r="AS23" s="167"/>
      <c r="AT23" s="166"/>
      <c r="AU23" s="19"/>
      <c r="AV23" s="167"/>
      <c r="AW23" s="171" t="s">
        <v>43</v>
      </c>
      <c r="AX23" s="182"/>
      <c r="AY23" s="208"/>
      <c r="AZ23" s="19"/>
      <c r="BA23" s="19"/>
      <c r="BC23" s="13">
        <f>VLOOKUP('Club and ADMIN lookup'!$J$3,'Club and ADMIN lookup'!$U$7:$V$10,2,FALSE)</f>
        <v>4</v>
      </c>
      <c r="BD23" s="13">
        <f>VLOOKUP($A23,'Club and ADMIN lookup'!$I$7:$Q$26,$BC23,FALSE)</f>
        <v>0</v>
      </c>
      <c r="BE23" s="13">
        <f>VLOOKUP($A23,'Club and ADMIN lookup'!$I$7:$Q$26,$BC23+1,FALSE)</f>
        <v>0</v>
      </c>
    </row>
    <row r="24" spans="1:57" ht="17.25" customHeight="1" thickBot="1">
      <c r="A24" s="22">
        <v>20</v>
      </c>
      <c r="B24" s="21" t="str">
        <f>IF(BD24&lt;0.1,"",VLOOKUP($BA$3,'Club and ADMIN lookup'!$B$49:$FU$70,BD24,FALSE)*BE24)</f>
        <v/>
      </c>
      <c r="C24" s="19"/>
      <c r="D24" s="21" t="str">
        <f>IF(B24="","",IF(B24&lt;0.1,"",VLOOKUP(B24,'Club and ADMIN lookup'!$A$2:$B$25,2,FALSE)))</f>
        <v/>
      </c>
      <c r="E24" s="182"/>
      <c r="F24" s="183"/>
      <c r="G24" s="168"/>
      <c r="H24" s="169"/>
      <c r="I24" s="170"/>
      <c r="J24" s="168"/>
      <c r="K24" s="169"/>
      <c r="L24" s="170"/>
      <c r="M24" s="168"/>
      <c r="N24" s="169"/>
      <c r="O24" s="170"/>
      <c r="P24" s="168"/>
      <c r="Q24" s="169"/>
      <c r="R24" s="170"/>
      <c r="S24" s="168"/>
      <c r="T24" s="169"/>
      <c r="U24" s="170"/>
      <c r="V24" s="168"/>
      <c r="W24" s="169"/>
      <c r="X24" s="170"/>
      <c r="Y24" s="168"/>
      <c r="Z24" s="169"/>
      <c r="AA24" s="170"/>
      <c r="AB24" s="168"/>
      <c r="AC24" s="169"/>
      <c r="AD24" s="170"/>
      <c r="AE24" s="168"/>
      <c r="AF24" s="169"/>
      <c r="AG24" s="170"/>
      <c r="AH24" s="168"/>
      <c r="AI24" s="169"/>
      <c r="AJ24" s="170"/>
      <c r="AK24" s="168"/>
      <c r="AL24" s="169"/>
      <c r="AM24" s="170"/>
      <c r="AN24" s="168"/>
      <c r="AO24" s="169"/>
      <c r="AP24" s="170"/>
      <c r="AQ24" s="168"/>
      <c r="AR24" s="169"/>
      <c r="AS24" s="170"/>
      <c r="AT24" s="168"/>
      <c r="AU24" s="169"/>
      <c r="AV24" s="170"/>
      <c r="AW24" s="171" t="s">
        <v>43</v>
      </c>
      <c r="AX24" s="182"/>
      <c r="AY24" s="208"/>
      <c r="AZ24" s="19"/>
      <c r="BA24" s="19"/>
      <c r="BC24" s="13">
        <f>VLOOKUP('Club and ADMIN lookup'!$J$3,'Club and ADMIN lookup'!$U$7:$V$10,2,FALSE)</f>
        <v>4</v>
      </c>
      <c r="BD24" s="13">
        <f>VLOOKUP($A24,'Club and ADMIN lookup'!$I$7:$Q$26,$BC24,FALSE)</f>
        <v>0</v>
      </c>
      <c r="BE24" s="13">
        <f>VLOOKUP($A24,'Club and ADMIN lookup'!$I$7:$Q$26,$BC24+1,FALSE)</f>
        <v>0</v>
      </c>
    </row>
    <row r="25" spans="1:57" ht="15" customHeight="1">
      <c r="A25" s="16"/>
      <c r="B25" s="16"/>
      <c r="C25" s="18" t="s">
        <v>13</v>
      </c>
      <c r="D25" s="16"/>
      <c r="E25" s="16"/>
      <c r="F25" s="16"/>
      <c r="G25" s="148"/>
      <c r="H25" s="148"/>
      <c r="I25" s="162"/>
      <c r="J25" s="162"/>
      <c r="K25" s="187" t="s">
        <v>63</v>
      </c>
      <c r="L25" s="187"/>
      <c r="M25" s="187"/>
      <c r="N25" s="187"/>
      <c r="O25" s="187"/>
      <c r="P25" s="187"/>
      <c r="Q25" s="187"/>
      <c r="R25" s="187"/>
      <c r="S25" s="187"/>
      <c r="T25" s="187"/>
      <c r="U25" s="187"/>
      <c r="V25" s="187"/>
      <c r="W25" s="187"/>
      <c r="X25" s="187"/>
      <c r="Y25" s="187"/>
      <c r="Z25" s="187"/>
      <c r="AA25" s="187"/>
      <c r="AB25" s="187"/>
      <c r="AC25" s="187"/>
      <c r="AD25" s="187"/>
      <c r="AE25" s="187"/>
      <c r="AF25" s="187"/>
      <c r="AG25" s="187"/>
      <c r="AH25" s="187"/>
      <c r="AI25" s="148"/>
      <c r="AJ25" s="148"/>
      <c r="AK25" s="148"/>
      <c r="AL25" s="148"/>
      <c r="AM25" s="148"/>
      <c r="AN25" s="162"/>
      <c r="AO25" s="162"/>
      <c r="AP25" s="162"/>
      <c r="AQ25" s="148"/>
      <c r="AR25" s="148"/>
      <c r="AS25" s="148"/>
      <c r="AT25" s="148"/>
      <c r="AU25" s="148"/>
      <c r="AV25" s="148"/>
      <c r="AW25" s="16"/>
      <c r="AX25" s="16"/>
      <c r="AY25" s="16"/>
      <c r="AZ25" s="16"/>
      <c r="BA25" s="16"/>
    </row>
    <row r="26" spans="1:57" ht="14.1" customHeight="1">
      <c r="A26" s="15" t="s">
        <v>14</v>
      </c>
      <c r="B26" s="15" t="s">
        <v>15</v>
      </c>
      <c r="C26" s="15" t="s">
        <v>16</v>
      </c>
      <c r="D26" s="15" t="s">
        <v>17</v>
      </c>
      <c r="E26" s="184" t="s">
        <v>18</v>
      </c>
      <c r="F26" s="185"/>
      <c r="G26" s="185"/>
      <c r="H26" s="186"/>
      <c r="I26" s="209"/>
      <c r="J26" s="211"/>
      <c r="K26" s="184" t="s">
        <v>14</v>
      </c>
      <c r="L26" s="185"/>
      <c r="M26" s="186"/>
      <c r="N26" s="184" t="s">
        <v>15</v>
      </c>
      <c r="O26" s="185"/>
      <c r="P26" s="186"/>
      <c r="Q26" s="184" t="s">
        <v>16</v>
      </c>
      <c r="R26" s="185"/>
      <c r="S26" s="185"/>
      <c r="T26" s="185"/>
      <c r="U26" s="185"/>
      <c r="V26" s="185"/>
      <c r="W26" s="185"/>
      <c r="X26" s="185"/>
      <c r="Y26" s="185"/>
      <c r="Z26" s="185"/>
      <c r="AA26" s="186"/>
      <c r="AB26" s="184" t="s">
        <v>17</v>
      </c>
      <c r="AC26" s="185"/>
      <c r="AD26" s="185"/>
      <c r="AE26" s="185"/>
      <c r="AF26" s="185"/>
      <c r="AG26" s="185"/>
      <c r="AH26" s="186"/>
      <c r="AI26" s="184" t="s">
        <v>18</v>
      </c>
      <c r="AJ26" s="185"/>
      <c r="AK26" s="185"/>
      <c r="AL26" s="185"/>
      <c r="AM26" s="186"/>
      <c r="AN26" s="209"/>
      <c r="AO26" s="210"/>
      <c r="AP26" s="211"/>
      <c r="AQ26" s="199" t="s">
        <v>19</v>
      </c>
      <c r="AR26" s="200"/>
      <c r="AS26" s="200"/>
      <c r="AT26" s="200"/>
      <c r="AU26" s="200"/>
      <c r="AV26" s="200"/>
      <c r="AW26" s="200"/>
      <c r="AX26" s="200"/>
      <c r="AY26" s="200"/>
      <c r="AZ26" s="200"/>
      <c r="BA26" s="201"/>
    </row>
    <row r="27" spans="1:57" ht="15" customHeight="1">
      <c r="A27" s="15" t="s">
        <v>42</v>
      </c>
      <c r="B27" s="14"/>
      <c r="C27" s="14"/>
      <c r="D27" s="14"/>
      <c r="E27" s="196" t="s">
        <v>34</v>
      </c>
      <c r="F27" s="197"/>
      <c r="G27" s="197"/>
      <c r="H27" s="198"/>
      <c r="I27" s="209"/>
      <c r="J27" s="211"/>
      <c r="K27" s="184" t="s">
        <v>20</v>
      </c>
      <c r="L27" s="185"/>
      <c r="M27" s="186"/>
      <c r="N27" s="188"/>
      <c r="O27" s="189"/>
      <c r="P27" s="190"/>
      <c r="Q27" s="188"/>
      <c r="R27" s="189"/>
      <c r="S27" s="189"/>
      <c r="T27" s="189"/>
      <c r="U27" s="189"/>
      <c r="V27" s="189"/>
      <c r="W27" s="189"/>
      <c r="X27" s="189"/>
      <c r="Y27" s="189"/>
      <c r="Z27" s="189"/>
      <c r="AA27" s="190"/>
      <c r="AB27" s="188"/>
      <c r="AC27" s="189"/>
      <c r="AD27" s="189"/>
      <c r="AE27" s="189"/>
      <c r="AF27" s="189"/>
      <c r="AG27" s="189"/>
      <c r="AH27" s="190"/>
      <c r="AI27" s="196" t="s">
        <v>34</v>
      </c>
      <c r="AJ27" s="197"/>
      <c r="AK27" s="197"/>
      <c r="AL27" s="197"/>
      <c r="AM27" s="198"/>
      <c r="AN27" s="209"/>
      <c r="AO27" s="210"/>
      <c r="AP27" s="211"/>
      <c r="AQ27" s="202"/>
      <c r="AR27" s="203"/>
      <c r="AS27" s="203"/>
      <c r="AT27" s="203"/>
      <c r="AU27" s="203"/>
      <c r="AV27" s="203"/>
      <c r="AW27" s="203"/>
      <c r="AX27" s="203"/>
      <c r="AY27" s="203"/>
      <c r="AZ27" s="203"/>
      <c r="BA27" s="204"/>
    </row>
    <row r="28" spans="1:57" ht="14.25" customHeight="1">
      <c r="A28" s="15" t="s">
        <v>41</v>
      </c>
      <c r="B28" s="14"/>
      <c r="C28" s="14"/>
      <c r="D28" s="14"/>
      <c r="E28" s="196" t="s">
        <v>34</v>
      </c>
      <c r="F28" s="197"/>
      <c r="G28" s="197"/>
      <c r="H28" s="198"/>
      <c r="I28" s="209"/>
      <c r="J28" s="211"/>
      <c r="K28" s="184" t="s">
        <v>21</v>
      </c>
      <c r="L28" s="185"/>
      <c r="M28" s="186"/>
      <c r="N28" s="188"/>
      <c r="O28" s="189"/>
      <c r="P28" s="190"/>
      <c r="Q28" s="188"/>
      <c r="R28" s="189"/>
      <c r="S28" s="189"/>
      <c r="T28" s="189"/>
      <c r="U28" s="189"/>
      <c r="V28" s="189"/>
      <c r="W28" s="189"/>
      <c r="X28" s="189"/>
      <c r="Y28" s="189"/>
      <c r="Z28" s="189"/>
      <c r="AA28" s="190"/>
      <c r="AB28" s="188"/>
      <c r="AC28" s="189"/>
      <c r="AD28" s="189"/>
      <c r="AE28" s="189"/>
      <c r="AF28" s="189"/>
      <c r="AG28" s="189"/>
      <c r="AH28" s="190"/>
      <c r="AI28" s="196" t="s">
        <v>34</v>
      </c>
      <c r="AJ28" s="197"/>
      <c r="AK28" s="197"/>
      <c r="AL28" s="197"/>
      <c r="AM28" s="198"/>
      <c r="AN28" s="209"/>
      <c r="AO28" s="210"/>
      <c r="AP28" s="211"/>
      <c r="AQ28" s="214"/>
      <c r="AR28" s="215"/>
      <c r="AS28" s="215"/>
      <c r="AT28" s="215"/>
      <c r="AU28" s="215"/>
      <c r="AV28" s="215"/>
      <c r="AW28" s="215"/>
      <c r="AX28" s="215"/>
      <c r="AY28" s="215"/>
      <c r="AZ28" s="215"/>
      <c r="BA28" s="216"/>
    </row>
    <row r="29" spans="1:57" ht="15" customHeight="1">
      <c r="A29" s="15" t="s">
        <v>40</v>
      </c>
      <c r="B29" s="14"/>
      <c r="C29" s="14"/>
      <c r="D29" s="14"/>
      <c r="E29" s="196" t="s">
        <v>34</v>
      </c>
      <c r="F29" s="197"/>
      <c r="G29" s="197"/>
      <c r="H29" s="198"/>
      <c r="I29" s="209"/>
      <c r="J29" s="211"/>
      <c r="K29" s="184" t="s">
        <v>22</v>
      </c>
      <c r="L29" s="185"/>
      <c r="M29" s="186"/>
      <c r="N29" s="188"/>
      <c r="O29" s="189"/>
      <c r="P29" s="190"/>
      <c r="Q29" s="188"/>
      <c r="R29" s="189"/>
      <c r="S29" s="189"/>
      <c r="T29" s="189"/>
      <c r="U29" s="189"/>
      <c r="V29" s="189"/>
      <c r="W29" s="189"/>
      <c r="X29" s="189"/>
      <c r="Y29" s="189"/>
      <c r="Z29" s="189"/>
      <c r="AA29" s="190"/>
      <c r="AB29" s="188"/>
      <c r="AC29" s="189"/>
      <c r="AD29" s="189"/>
      <c r="AE29" s="189"/>
      <c r="AF29" s="189"/>
      <c r="AG29" s="189"/>
      <c r="AH29" s="190"/>
      <c r="AI29" s="196" t="s">
        <v>34</v>
      </c>
      <c r="AJ29" s="197"/>
      <c r="AK29" s="197"/>
      <c r="AL29" s="197"/>
      <c r="AM29" s="198"/>
      <c r="AN29" s="209"/>
      <c r="AO29" s="210"/>
      <c r="AP29" s="211"/>
      <c r="AQ29" s="217"/>
      <c r="AR29" s="218"/>
      <c r="AS29" s="218"/>
      <c r="AT29" s="218"/>
      <c r="AU29" s="218"/>
      <c r="AV29" s="218"/>
      <c r="AW29" s="218"/>
      <c r="AX29" s="218"/>
      <c r="AY29" s="218"/>
      <c r="AZ29" s="218"/>
      <c r="BA29" s="219"/>
    </row>
    <row r="30" spans="1:57" ht="14.25" customHeight="1">
      <c r="A30" s="15" t="s">
        <v>39</v>
      </c>
      <c r="B30" s="14"/>
      <c r="C30" s="14"/>
      <c r="D30" s="14"/>
      <c r="E30" s="196" t="s">
        <v>34</v>
      </c>
      <c r="F30" s="197"/>
      <c r="G30" s="197"/>
      <c r="H30" s="198"/>
      <c r="I30" s="209"/>
      <c r="J30" s="211"/>
      <c r="K30" s="184" t="s">
        <v>23</v>
      </c>
      <c r="L30" s="185"/>
      <c r="M30" s="186"/>
      <c r="N30" s="188"/>
      <c r="O30" s="189"/>
      <c r="P30" s="190"/>
      <c r="Q30" s="188"/>
      <c r="R30" s="189"/>
      <c r="S30" s="189"/>
      <c r="T30" s="189"/>
      <c r="U30" s="189"/>
      <c r="V30" s="189"/>
      <c r="W30" s="189"/>
      <c r="X30" s="189"/>
      <c r="Y30" s="189"/>
      <c r="Z30" s="189"/>
      <c r="AA30" s="190"/>
      <c r="AB30" s="188"/>
      <c r="AC30" s="189"/>
      <c r="AD30" s="189"/>
      <c r="AE30" s="189"/>
      <c r="AF30" s="189"/>
      <c r="AG30" s="189"/>
      <c r="AH30" s="190"/>
      <c r="AI30" s="196" t="s">
        <v>34</v>
      </c>
      <c r="AJ30" s="197"/>
      <c r="AK30" s="197"/>
      <c r="AL30" s="197"/>
      <c r="AM30" s="198"/>
      <c r="AN30" s="209"/>
      <c r="AO30" s="210"/>
      <c r="AP30" s="211"/>
      <c r="AQ30" s="214"/>
      <c r="AR30" s="215"/>
      <c r="AS30" s="215"/>
      <c r="AT30" s="215"/>
      <c r="AU30" s="215"/>
      <c r="AV30" s="215"/>
      <c r="AW30" s="215"/>
      <c r="AX30" s="215"/>
      <c r="AY30" s="215"/>
      <c r="AZ30" s="215"/>
      <c r="BA30" s="216"/>
    </row>
    <row r="31" spans="1:57" ht="15.9" customHeight="1">
      <c r="A31" s="15" t="s">
        <v>38</v>
      </c>
      <c r="B31" s="14"/>
      <c r="C31" s="14"/>
      <c r="D31" s="14"/>
      <c r="E31" s="196" t="s">
        <v>34</v>
      </c>
      <c r="F31" s="197"/>
      <c r="G31" s="197"/>
      <c r="H31" s="198"/>
      <c r="I31" s="209"/>
      <c r="J31" s="211"/>
      <c r="K31" s="184" t="s">
        <v>24</v>
      </c>
      <c r="L31" s="185"/>
      <c r="M31" s="186"/>
      <c r="N31" s="188"/>
      <c r="O31" s="189"/>
      <c r="P31" s="190"/>
      <c r="Q31" s="188"/>
      <c r="R31" s="189"/>
      <c r="S31" s="189"/>
      <c r="T31" s="189"/>
      <c r="U31" s="189"/>
      <c r="V31" s="189"/>
      <c r="W31" s="189"/>
      <c r="X31" s="189"/>
      <c r="Y31" s="189"/>
      <c r="Z31" s="189"/>
      <c r="AA31" s="190"/>
      <c r="AB31" s="188"/>
      <c r="AC31" s="189"/>
      <c r="AD31" s="189"/>
      <c r="AE31" s="189"/>
      <c r="AF31" s="189"/>
      <c r="AG31" s="189"/>
      <c r="AH31" s="190"/>
      <c r="AI31" s="196" t="s">
        <v>34</v>
      </c>
      <c r="AJ31" s="197"/>
      <c r="AK31" s="197"/>
      <c r="AL31" s="197"/>
      <c r="AM31" s="198"/>
      <c r="AN31" s="209"/>
      <c r="AO31" s="210"/>
      <c r="AP31" s="211"/>
      <c r="AQ31" s="217"/>
      <c r="AR31" s="218"/>
      <c r="AS31" s="218"/>
      <c r="AT31" s="218"/>
      <c r="AU31" s="218"/>
      <c r="AV31" s="218"/>
      <c r="AW31" s="218"/>
      <c r="AX31" s="218"/>
      <c r="AY31" s="218"/>
      <c r="AZ31" s="218"/>
      <c r="BA31" s="219"/>
    </row>
    <row r="32" spans="1:57" ht="15" customHeight="1">
      <c r="A32" s="15" t="s">
        <v>37</v>
      </c>
      <c r="B32" s="14"/>
      <c r="C32" s="14"/>
      <c r="D32" s="14"/>
      <c r="E32" s="196" t="s">
        <v>34</v>
      </c>
      <c r="F32" s="197"/>
      <c r="G32" s="197"/>
      <c r="H32" s="198"/>
      <c r="I32" s="209"/>
      <c r="J32" s="211"/>
      <c r="K32" s="184" t="s">
        <v>25</v>
      </c>
      <c r="L32" s="185"/>
      <c r="M32" s="186"/>
      <c r="N32" s="188"/>
      <c r="O32" s="189"/>
      <c r="P32" s="190"/>
      <c r="Q32" s="188"/>
      <c r="R32" s="189"/>
      <c r="S32" s="189"/>
      <c r="T32" s="189"/>
      <c r="U32" s="189"/>
      <c r="V32" s="189"/>
      <c r="W32" s="189"/>
      <c r="X32" s="189"/>
      <c r="Y32" s="189"/>
      <c r="Z32" s="189"/>
      <c r="AA32" s="190"/>
      <c r="AB32" s="188"/>
      <c r="AC32" s="189"/>
      <c r="AD32" s="189"/>
      <c r="AE32" s="189"/>
      <c r="AF32" s="189"/>
      <c r="AG32" s="189"/>
      <c r="AH32" s="190"/>
      <c r="AI32" s="196" t="s">
        <v>34</v>
      </c>
      <c r="AJ32" s="197"/>
      <c r="AK32" s="197"/>
      <c r="AL32" s="197"/>
      <c r="AM32" s="198"/>
      <c r="AN32" s="209"/>
      <c r="AO32" s="210"/>
      <c r="AP32" s="211"/>
      <c r="AQ32" s="199" t="s">
        <v>26</v>
      </c>
      <c r="AR32" s="200"/>
      <c r="AS32" s="200"/>
      <c r="AT32" s="200"/>
      <c r="AU32" s="200"/>
      <c r="AV32" s="200"/>
      <c r="AW32" s="200"/>
      <c r="AX32" s="200"/>
      <c r="AY32" s="200"/>
      <c r="AZ32" s="200"/>
      <c r="BA32" s="201"/>
    </row>
    <row r="33" spans="1:53" ht="14.25" customHeight="1">
      <c r="A33" s="15" t="s">
        <v>36</v>
      </c>
      <c r="B33" s="14"/>
      <c r="C33" s="14"/>
      <c r="D33" s="14"/>
      <c r="E33" s="196" t="s">
        <v>34</v>
      </c>
      <c r="F33" s="197"/>
      <c r="G33" s="197"/>
      <c r="H33" s="198"/>
      <c r="I33" s="209"/>
      <c r="J33" s="211"/>
      <c r="K33" s="184" t="s">
        <v>27</v>
      </c>
      <c r="L33" s="185"/>
      <c r="M33" s="186"/>
      <c r="N33" s="188"/>
      <c r="O33" s="189"/>
      <c r="P33" s="190"/>
      <c r="Q33" s="188"/>
      <c r="R33" s="189"/>
      <c r="S33" s="189"/>
      <c r="T33" s="189"/>
      <c r="U33" s="189"/>
      <c r="V33" s="189"/>
      <c r="W33" s="189"/>
      <c r="X33" s="189"/>
      <c r="Y33" s="189"/>
      <c r="Z33" s="189"/>
      <c r="AA33" s="190"/>
      <c r="AB33" s="188"/>
      <c r="AC33" s="189"/>
      <c r="AD33" s="189"/>
      <c r="AE33" s="189"/>
      <c r="AF33" s="189"/>
      <c r="AG33" s="189"/>
      <c r="AH33" s="190"/>
      <c r="AI33" s="196" t="s">
        <v>34</v>
      </c>
      <c r="AJ33" s="197"/>
      <c r="AK33" s="197"/>
      <c r="AL33" s="197"/>
      <c r="AM33" s="198"/>
      <c r="AN33" s="209"/>
      <c r="AO33" s="210"/>
      <c r="AP33" s="211"/>
      <c r="AQ33" s="202"/>
      <c r="AR33" s="203"/>
      <c r="AS33" s="203"/>
      <c r="AT33" s="203"/>
      <c r="AU33" s="203"/>
      <c r="AV33" s="203"/>
      <c r="AW33" s="203"/>
      <c r="AX33" s="203"/>
      <c r="AY33" s="203"/>
      <c r="AZ33" s="203"/>
      <c r="BA33" s="204"/>
    </row>
    <row r="34" spans="1:53" ht="15" customHeight="1">
      <c r="A34" s="15" t="s">
        <v>35</v>
      </c>
      <c r="B34" s="14"/>
      <c r="C34" s="14"/>
      <c r="D34" s="14"/>
      <c r="E34" s="196" t="s">
        <v>34</v>
      </c>
      <c r="F34" s="197"/>
      <c r="G34" s="197"/>
      <c r="H34" s="198"/>
      <c r="I34" s="209"/>
      <c r="J34" s="211"/>
      <c r="K34" s="184" t="s">
        <v>28</v>
      </c>
      <c r="L34" s="185"/>
      <c r="M34" s="186"/>
      <c r="N34" s="188"/>
      <c r="O34" s="189"/>
      <c r="P34" s="190"/>
      <c r="Q34" s="188"/>
      <c r="R34" s="189"/>
      <c r="S34" s="189"/>
      <c r="T34" s="189"/>
      <c r="U34" s="189"/>
      <c r="V34" s="189"/>
      <c r="W34" s="189"/>
      <c r="X34" s="189"/>
      <c r="Y34" s="189"/>
      <c r="Z34" s="189"/>
      <c r="AA34" s="190"/>
      <c r="AB34" s="188"/>
      <c r="AC34" s="189"/>
      <c r="AD34" s="189"/>
      <c r="AE34" s="189"/>
      <c r="AF34" s="189"/>
      <c r="AG34" s="189"/>
      <c r="AH34" s="190"/>
      <c r="AI34" s="196" t="s">
        <v>34</v>
      </c>
      <c r="AJ34" s="197"/>
      <c r="AK34" s="197"/>
      <c r="AL34" s="197"/>
      <c r="AM34" s="198"/>
      <c r="AN34" s="212" t="s">
        <v>33</v>
      </c>
      <c r="AO34" s="213"/>
      <c r="AP34" s="213"/>
      <c r="AQ34" s="213"/>
      <c r="AR34" s="213"/>
      <c r="AS34" s="213"/>
      <c r="AT34" s="213"/>
      <c r="AU34" s="213"/>
      <c r="AV34" s="213"/>
      <c r="AW34" s="213"/>
      <c r="AX34" s="213"/>
      <c r="AY34" s="213"/>
      <c r="AZ34" s="213"/>
      <c r="BA34" s="213"/>
    </row>
    <row r="35" spans="1:53">
      <c r="C35" s="195" t="s">
        <v>64</v>
      </c>
      <c r="D35" s="195"/>
      <c r="E35" s="195"/>
      <c r="F35" s="195"/>
      <c r="G35" s="195"/>
      <c r="H35" s="195"/>
      <c r="I35" s="195"/>
      <c r="J35" s="195"/>
      <c r="K35" s="195"/>
      <c r="L35" s="195"/>
      <c r="M35" s="195"/>
      <c r="N35" s="195"/>
      <c r="O35" s="195"/>
      <c r="P35" s="195"/>
      <c r="Q35" s="195"/>
      <c r="R35" s="195"/>
      <c r="S35" s="195"/>
      <c r="T35" s="195"/>
      <c r="U35" s="195"/>
      <c r="V35" s="195"/>
      <c r="W35" s="195"/>
      <c r="X35" s="195"/>
      <c r="Y35" s="195"/>
      <c r="Z35" s="195"/>
      <c r="AA35" s="195"/>
      <c r="AB35" s="195"/>
      <c r="AC35" s="195"/>
      <c r="AD35" s="195"/>
      <c r="AE35" s="195"/>
      <c r="AF35" s="195"/>
    </row>
    <row r="36" spans="1:53">
      <c r="A36" s="15" t="s">
        <v>14</v>
      </c>
      <c r="B36" s="15" t="s">
        <v>15</v>
      </c>
      <c r="C36" s="15" t="s">
        <v>16</v>
      </c>
      <c r="D36" s="15" t="s">
        <v>17</v>
      </c>
      <c r="E36" s="178" t="s">
        <v>57</v>
      </c>
      <c r="F36" s="178"/>
      <c r="G36" s="178"/>
      <c r="H36" s="179"/>
      <c r="I36" s="180" t="s">
        <v>60</v>
      </c>
      <c r="J36" s="178"/>
      <c r="K36" s="178"/>
      <c r="L36" s="178" t="s">
        <v>61</v>
      </c>
      <c r="M36" s="178"/>
      <c r="N36" s="178"/>
      <c r="O36" s="178" t="s">
        <v>30</v>
      </c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 t="s">
        <v>31</v>
      </c>
      <c r="AA36" s="178"/>
      <c r="AB36" s="178"/>
      <c r="AC36" s="178"/>
      <c r="AD36" s="178"/>
      <c r="AE36" s="178"/>
      <c r="AF36" s="178"/>
      <c r="AG36" s="178" t="s">
        <v>57</v>
      </c>
      <c r="AH36" s="178"/>
      <c r="AI36" s="178"/>
      <c r="AJ36" s="178"/>
      <c r="AK36" s="178"/>
    </row>
    <row r="37" spans="1:53" ht="15" customHeight="1">
      <c r="A37" s="15" t="s">
        <v>65</v>
      </c>
      <c r="B37" s="14"/>
      <c r="C37" s="14"/>
      <c r="D37" s="14"/>
      <c r="E37" s="178" t="s">
        <v>59</v>
      </c>
      <c r="F37" s="178"/>
      <c r="G37" s="178"/>
      <c r="H37" s="179"/>
      <c r="I37" s="180" t="s">
        <v>69</v>
      </c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 t="s">
        <v>59</v>
      </c>
      <c r="AH37" s="178"/>
      <c r="AI37" s="178"/>
      <c r="AJ37" s="178"/>
      <c r="AK37" s="178"/>
    </row>
    <row r="38" spans="1:53" ht="15" customHeight="1">
      <c r="A38" s="15" t="s">
        <v>66</v>
      </c>
      <c r="B38" s="14"/>
      <c r="C38" s="14"/>
      <c r="D38" s="14"/>
      <c r="E38" s="178" t="s">
        <v>59</v>
      </c>
      <c r="F38" s="178"/>
      <c r="G38" s="178"/>
      <c r="H38" s="179"/>
      <c r="I38" s="180" t="s">
        <v>70</v>
      </c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 t="s">
        <v>59</v>
      </c>
      <c r="AH38" s="178"/>
      <c r="AI38" s="178"/>
      <c r="AJ38" s="178"/>
      <c r="AK38" s="178"/>
    </row>
    <row r="39" spans="1:53" ht="15" customHeight="1">
      <c r="A39" s="15" t="s">
        <v>67</v>
      </c>
      <c r="B39" s="14"/>
      <c r="C39" s="14"/>
      <c r="D39" s="14"/>
      <c r="E39" s="178" t="s">
        <v>59</v>
      </c>
      <c r="F39" s="178"/>
      <c r="G39" s="178"/>
      <c r="H39" s="179"/>
      <c r="I39" s="180" t="s">
        <v>71</v>
      </c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 t="s">
        <v>59</v>
      </c>
      <c r="AH39" s="178"/>
      <c r="AI39" s="178"/>
      <c r="AJ39" s="178"/>
      <c r="AK39" s="178"/>
    </row>
    <row r="40" spans="1:53" ht="15" customHeight="1">
      <c r="A40" s="15" t="s">
        <v>68</v>
      </c>
      <c r="B40" s="14"/>
      <c r="C40" s="14"/>
      <c r="D40" s="14"/>
      <c r="E40" s="178" t="s">
        <v>59</v>
      </c>
      <c r="F40" s="178"/>
      <c r="G40" s="178"/>
      <c r="H40" s="179"/>
      <c r="I40" s="180" t="s">
        <v>72</v>
      </c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 t="s">
        <v>59</v>
      </c>
      <c r="AH40" s="178"/>
      <c r="AI40" s="178"/>
      <c r="AJ40" s="178"/>
      <c r="AK40" s="178"/>
    </row>
  </sheetData>
  <sheetProtection algorithmName="SHA-512" hashValue="g1eVRj79hnVzILLgUWk2PkwgHWp1tTcgRk7tPd0o9hy2CgFXZwLXD8tDk9chYiIC+0Eb7QZvPbzBH2ue4bZ5XQ==" saltValue="wbCxJnqxB85gkNYkhXIVCQ==" spinCount="100000" sheet="1" objects="1" scenarios="1"/>
  <mergeCells count="169">
    <mergeCell ref="E40:H40"/>
    <mergeCell ref="I40:K40"/>
    <mergeCell ref="L40:N40"/>
    <mergeCell ref="O40:Y40"/>
    <mergeCell ref="Z40:AF40"/>
    <mergeCell ref="AG40:AK40"/>
    <mergeCell ref="E39:H39"/>
    <mergeCell ref="I39:K39"/>
    <mergeCell ref="L39:N39"/>
    <mergeCell ref="O39:Y39"/>
    <mergeCell ref="Z39:AF39"/>
    <mergeCell ref="AG39:AK39"/>
    <mergeCell ref="E38:H38"/>
    <mergeCell ref="I38:K38"/>
    <mergeCell ref="L38:N38"/>
    <mergeCell ref="O38:Y38"/>
    <mergeCell ref="Z38:AF38"/>
    <mergeCell ref="AG38:AK38"/>
    <mergeCell ref="E37:H37"/>
    <mergeCell ref="I37:K37"/>
    <mergeCell ref="L37:N37"/>
    <mergeCell ref="O37:Y37"/>
    <mergeCell ref="Z37:AF37"/>
    <mergeCell ref="AG37:AK37"/>
    <mergeCell ref="AN34:BA34"/>
    <mergeCell ref="C35:AF35"/>
    <mergeCell ref="E36:H36"/>
    <mergeCell ref="I36:K36"/>
    <mergeCell ref="L36:N36"/>
    <mergeCell ref="O36:Y36"/>
    <mergeCell ref="Z36:AF36"/>
    <mergeCell ref="AG36:AK36"/>
    <mergeCell ref="E34:H34"/>
    <mergeCell ref="K34:M34"/>
    <mergeCell ref="N34:P34"/>
    <mergeCell ref="Q34:AA34"/>
    <mergeCell ref="AB34:AH34"/>
    <mergeCell ref="AI34:AM34"/>
    <mergeCell ref="AI31:AM31"/>
    <mergeCell ref="E30:H30"/>
    <mergeCell ref="K30:M30"/>
    <mergeCell ref="N30:P30"/>
    <mergeCell ref="Q30:AA30"/>
    <mergeCell ref="AB30:AH30"/>
    <mergeCell ref="AI30:AM30"/>
    <mergeCell ref="AQ32:BA33"/>
    <mergeCell ref="E33:H33"/>
    <mergeCell ref="K33:M33"/>
    <mergeCell ref="N33:P33"/>
    <mergeCell ref="Q33:AA33"/>
    <mergeCell ref="AB33:AH33"/>
    <mergeCell ref="AI33:AM33"/>
    <mergeCell ref="E32:H32"/>
    <mergeCell ref="K32:M32"/>
    <mergeCell ref="N32:P32"/>
    <mergeCell ref="Q32:AA32"/>
    <mergeCell ref="AB32:AH32"/>
    <mergeCell ref="AI32:AM32"/>
    <mergeCell ref="AI26:AM26"/>
    <mergeCell ref="AN26:AP33"/>
    <mergeCell ref="AQ26:BA27"/>
    <mergeCell ref="E27:H27"/>
    <mergeCell ref="K27:M27"/>
    <mergeCell ref="N27:P27"/>
    <mergeCell ref="Q27:AA27"/>
    <mergeCell ref="AB27:AH27"/>
    <mergeCell ref="AI27:AM27"/>
    <mergeCell ref="E28:H28"/>
    <mergeCell ref="AB28:AH28"/>
    <mergeCell ref="AI28:AM28"/>
    <mergeCell ref="AQ28:BA29"/>
    <mergeCell ref="E29:H29"/>
    <mergeCell ref="K29:M29"/>
    <mergeCell ref="N29:P29"/>
    <mergeCell ref="Q29:AA29"/>
    <mergeCell ref="AB29:AH29"/>
    <mergeCell ref="AI29:AM29"/>
    <mergeCell ref="AQ30:BA31"/>
    <mergeCell ref="E31:H31"/>
    <mergeCell ref="K31:M31"/>
    <mergeCell ref="N31:P31"/>
    <mergeCell ref="Q31:AA31"/>
    <mergeCell ref="K25:AH25"/>
    <mergeCell ref="E26:H26"/>
    <mergeCell ref="I26:J34"/>
    <mergeCell ref="K26:M26"/>
    <mergeCell ref="N26:P26"/>
    <mergeCell ref="Q26:AA26"/>
    <mergeCell ref="AB26:AH26"/>
    <mergeCell ref="K28:M28"/>
    <mergeCell ref="N28:P28"/>
    <mergeCell ref="Q28:AA28"/>
    <mergeCell ref="AB31:AH31"/>
    <mergeCell ref="E22:F22"/>
    <mergeCell ref="AX22:AY22"/>
    <mergeCell ref="E23:F23"/>
    <mergeCell ref="AX23:AY23"/>
    <mergeCell ref="E24:F24"/>
    <mergeCell ref="AX24:AY24"/>
    <mergeCell ref="E19:F19"/>
    <mergeCell ref="AX19:AY19"/>
    <mergeCell ref="E20:F20"/>
    <mergeCell ref="AX20:AY20"/>
    <mergeCell ref="E21:F21"/>
    <mergeCell ref="AX21:AY21"/>
    <mergeCell ref="E16:F16"/>
    <mergeCell ref="AX16:AY16"/>
    <mergeCell ref="E17:F17"/>
    <mergeCell ref="AX17:AY17"/>
    <mergeCell ref="E18:F18"/>
    <mergeCell ref="AX18:AY18"/>
    <mergeCell ref="E13:F13"/>
    <mergeCell ref="AX13:AY13"/>
    <mergeCell ref="E14:F14"/>
    <mergeCell ref="AX14:AY14"/>
    <mergeCell ref="E15:F15"/>
    <mergeCell ref="AX15:AY15"/>
    <mergeCell ref="E10:F10"/>
    <mergeCell ref="AX10:AY10"/>
    <mergeCell ref="E11:F11"/>
    <mergeCell ref="AX11:AY11"/>
    <mergeCell ref="E12:F12"/>
    <mergeCell ref="AX12:AY12"/>
    <mergeCell ref="E7:F7"/>
    <mergeCell ref="AX7:AY7"/>
    <mergeCell ref="E8:F8"/>
    <mergeCell ref="AX8:AY8"/>
    <mergeCell ref="E9:F9"/>
    <mergeCell ref="AX9:AY9"/>
    <mergeCell ref="AQ4:AS4"/>
    <mergeCell ref="AT4:AV4"/>
    <mergeCell ref="E5:F5"/>
    <mergeCell ref="AX5:AY5"/>
    <mergeCell ref="E6:F6"/>
    <mergeCell ref="AX6:AY6"/>
    <mergeCell ref="Y4:AA4"/>
    <mergeCell ref="AB4:AD4"/>
    <mergeCell ref="AE4:AG4"/>
    <mergeCell ref="AH4:AJ4"/>
    <mergeCell ref="AK4:AM4"/>
    <mergeCell ref="AN4:AP4"/>
    <mergeCell ref="G4:I4"/>
    <mergeCell ref="J4:L4"/>
    <mergeCell ref="M4:O4"/>
    <mergeCell ref="P4:R4"/>
    <mergeCell ref="S4:U4"/>
    <mergeCell ref="V4:X4"/>
    <mergeCell ref="AC3:AF3"/>
    <mergeCell ref="AG3:AH3"/>
    <mergeCell ref="AI3:AL3"/>
    <mergeCell ref="AM3:AO3"/>
    <mergeCell ref="AP3:AV3"/>
    <mergeCell ref="AX3:AZ3"/>
    <mergeCell ref="AI1:AW1"/>
    <mergeCell ref="AX1:AY1"/>
    <mergeCell ref="AZ1:BA1"/>
    <mergeCell ref="A2:BA2"/>
    <mergeCell ref="A3:B3"/>
    <mergeCell ref="E3:H3"/>
    <mergeCell ref="I3:K3"/>
    <mergeCell ref="L3:O3"/>
    <mergeCell ref="P3:S3"/>
    <mergeCell ref="T3:W3"/>
    <mergeCell ref="A1:C1"/>
    <mergeCell ref="E1:G1"/>
    <mergeCell ref="H1:M1"/>
    <mergeCell ref="N1:X1"/>
    <mergeCell ref="Y1:AE1"/>
    <mergeCell ref="AF1:AH1"/>
  </mergeCells>
  <printOptions horizontalCentered="1" verticalCentered="1"/>
  <pageMargins left="0.19685039370078741" right="0.19685039370078741" top="0.19685039370078741" bottom="0.19685039370078741" header="7.874015748031496E-2" footer="7.874015748031496E-2"/>
  <pageSetup paperSize="9" scale="8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35</vt:i4>
      </vt:variant>
      <vt:variant>
        <vt:lpstr>Named Ranges</vt:lpstr>
      </vt:variant>
      <vt:variant>
        <vt:i4>33</vt:i4>
      </vt:variant>
    </vt:vector>
  </HeadingPairs>
  <TitlesOfParts>
    <vt:vector size="68" baseType="lpstr">
      <vt:lpstr>Club and ADMIN lookup</vt:lpstr>
      <vt:lpstr>League and Div records</vt:lpstr>
      <vt:lpstr>Height field card A and B+C</vt:lpstr>
      <vt:lpstr>Height field card D</vt:lpstr>
      <vt:lpstr>Distance field card A and B+C</vt:lpstr>
      <vt:lpstr>Distance field card D</vt:lpstr>
      <vt:lpstr>HJ Men ABC string</vt:lpstr>
      <vt:lpstr>HJ Men D string</vt:lpstr>
      <vt:lpstr>HJ Women ABC string</vt:lpstr>
      <vt:lpstr>HJ Women D string</vt:lpstr>
      <vt:lpstr>PV Men ABC string</vt:lpstr>
      <vt:lpstr>PV Women ABC string</vt:lpstr>
      <vt:lpstr>PV M and W ABC string</vt:lpstr>
      <vt:lpstr>LJ Men ABC string</vt:lpstr>
      <vt:lpstr>LJ Men D string</vt:lpstr>
      <vt:lpstr>LJ Women ABC string</vt:lpstr>
      <vt:lpstr>LJ Women D string</vt:lpstr>
      <vt:lpstr>TJ Men ABC string</vt:lpstr>
      <vt:lpstr>TJ Men D string</vt:lpstr>
      <vt:lpstr>TJ Women ABC string</vt:lpstr>
      <vt:lpstr>TJ Women D string</vt:lpstr>
      <vt:lpstr>SP Men ABC string</vt:lpstr>
      <vt:lpstr>SP Men D string</vt:lpstr>
      <vt:lpstr>SP Women ABC string</vt:lpstr>
      <vt:lpstr>SP Women D string</vt:lpstr>
      <vt:lpstr>DT Men ABC string</vt:lpstr>
      <vt:lpstr>DT Men D string</vt:lpstr>
      <vt:lpstr>DT Women ABC string</vt:lpstr>
      <vt:lpstr>DT Women D string</vt:lpstr>
      <vt:lpstr>HT Men ABC string</vt:lpstr>
      <vt:lpstr>HT Women ABC string</vt:lpstr>
      <vt:lpstr>JT Men ABC string</vt:lpstr>
      <vt:lpstr>JT Men D string</vt:lpstr>
      <vt:lpstr>JT Women ABC string</vt:lpstr>
      <vt:lpstr>JT Women D string</vt:lpstr>
      <vt:lpstr>'Distance field card A and B+C'!Print_Area</vt:lpstr>
      <vt:lpstr>'Distance field card D'!Print_Area</vt:lpstr>
      <vt:lpstr>'DT Men ABC string'!Print_Area</vt:lpstr>
      <vt:lpstr>'DT Men D string'!Print_Area</vt:lpstr>
      <vt:lpstr>'DT Women ABC string'!Print_Area</vt:lpstr>
      <vt:lpstr>'DT Women D string'!Print_Area</vt:lpstr>
      <vt:lpstr>'Height field card A and B+C'!Print_Area</vt:lpstr>
      <vt:lpstr>'Height field card D'!Print_Area</vt:lpstr>
      <vt:lpstr>'HJ Men ABC string'!Print_Area</vt:lpstr>
      <vt:lpstr>'HJ Men D string'!Print_Area</vt:lpstr>
      <vt:lpstr>'HJ Women ABC string'!Print_Area</vt:lpstr>
      <vt:lpstr>'HJ Women D string'!Print_Area</vt:lpstr>
      <vt:lpstr>'HT Men ABC string'!Print_Area</vt:lpstr>
      <vt:lpstr>'HT Women ABC string'!Print_Area</vt:lpstr>
      <vt:lpstr>'JT Men ABC string'!Print_Area</vt:lpstr>
      <vt:lpstr>'JT Men D string'!Print_Area</vt:lpstr>
      <vt:lpstr>'JT Women ABC string'!Print_Area</vt:lpstr>
      <vt:lpstr>'JT Women D string'!Print_Area</vt:lpstr>
      <vt:lpstr>'LJ Men ABC string'!Print_Area</vt:lpstr>
      <vt:lpstr>'LJ Men D string'!Print_Area</vt:lpstr>
      <vt:lpstr>'LJ Women ABC string'!Print_Area</vt:lpstr>
      <vt:lpstr>'LJ Women D string'!Print_Area</vt:lpstr>
      <vt:lpstr>'PV M and W ABC string'!Print_Area</vt:lpstr>
      <vt:lpstr>'PV Men ABC string'!Print_Area</vt:lpstr>
      <vt:lpstr>'PV Women ABC string'!Print_Area</vt:lpstr>
      <vt:lpstr>'SP Men ABC string'!Print_Area</vt:lpstr>
      <vt:lpstr>'SP Men D string'!Print_Area</vt:lpstr>
      <vt:lpstr>'SP Women ABC string'!Print_Area</vt:lpstr>
      <vt:lpstr>'SP Women D string'!Print_Area</vt:lpstr>
      <vt:lpstr>'TJ Men ABC string'!Print_Area</vt:lpstr>
      <vt:lpstr>'TJ Men D string'!Print_Area</vt:lpstr>
      <vt:lpstr>'TJ Women ABC string'!Print_Area</vt:lpstr>
      <vt:lpstr>'TJ Women D string'!Print_Area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Field Event Score Card - height</dc:title>
  <dc:creator>Maureen Bullen</dc:creator>
  <cp:lastModifiedBy>Richard White</cp:lastModifiedBy>
  <cp:lastPrinted>2026-05-01T10:44:52Z</cp:lastPrinted>
  <dcterms:created xsi:type="dcterms:W3CDTF">2023-05-08T19:49:46Z</dcterms:created>
  <dcterms:modified xsi:type="dcterms:W3CDTF">2026-05-12T07:58:47Z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2016-06-03T00:00:00Z</vt:filetime>
  </property>
  <property fmtid="{D5CDD505-2E9C-101B-9397-08002B2CF9AE}" pid="3" name="Creator">
    <vt:lpwstr>Microsoft® Excel® 2016</vt:lpwstr>
  </property>
  <property fmtid="{D5CDD505-2E9C-101B-9397-08002B2CF9AE}" pid="4" name="LastSaved">
    <vt:filetime>2023-05-08T00:00:00Z</vt:filetime>
  </property>
  <property fmtid="{D5CDD505-2E9C-101B-9397-08002B2CF9AE}" pid="5" name="Producer">
    <vt:lpwstr>Microsoft® Excel® 2016</vt:lpwstr>
  </property>
</Properties>
</file>